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49\Desktop\Bulletin Sept 2020\"/>
    </mc:Choice>
  </mc:AlternateContent>
  <bookViews>
    <workbookView xWindow="-120" yWindow="-120" windowWidth="29040" windowHeight="15840" tabRatio="875"/>
  </bookViews>
  <sheets>
    <sheet name="Data Summary" sheetId="1" r:id="rId1"/>
    <sheet name="1" sheetId="83" r:id="rId2"/>
    <sheet name="2" sheetId="84" r:id="rId3"/>
    <sheet name="3" sheetId="85" r:id="rId4"/>
    <sheet name="4" sheetId="86" r:id="rId5"/>
    <sheet name="5" sheetId="87" r:id="rId6"/>
    <sheet name="6" sheetId="88" r:id="rId7"/>
    <sheet name="7" sheetId="89" r:id="rId8"/>
    <sheet name="8" sheetId="90" r:id="rId9"/>
    <sheet name="9" sheetId="91" r:id="rId10"/>
    <sheet name="10" sheetId="92" r:id="rId11"/>
    <sheet name="11" sheetId="93" r:id="rId12"/>
    <sheet name="12" sheetId="94" r:id="rId13"/>
    <sheet name="13" sheetId="95" r:id="rId14"/>
    <sheet name="14" sheetId="96" r:id="rId15"/>
    <sheet name="15" sheetId="97" r:id="rId16"/>
    <sheet name="16" sheetId="98" r:id="rId17"/>
    <sheet name="17" sheetId="99" r:id="rId18"/>
    <sheet name="18" sheetId="100" r:id="rId19"/>
    <sheet name="19" sheetId="101" r:id="rId20"/>
    <sheet name="20" sheetId="102" r:id="rId21"/>
    <sheet name="21" sheetId="103" r:id="rId22"/>
    <sheet name="22" sheetId="104" r:id="rId23"/>
    <sheet name="23" sheetId="105" r:id="rId24"/>
    <sheet name="24" sheetId="106" r:id="rId25"/>
    <sheet name="25" sheetId="107" r:id="rId26"/>
    <sheet name="26" sheetId="108" r:id="rId27"/>
    <sheet name="27" sheetId="109" r:id="rId28"/>
    <sheet name="28" sheetId="110" r:id="rId29"/>
    <sheet name="29" sheetId="111" r:id="rId30"/>
    <sheet name="30" sheetId="112" r:id="rId31"/>
    <sheet name="31" sheetId="113" r:id="rId32"/>
    <sheet name="32" sheetId="114" r:id="rId33"/>
    <sheet name="33" sheetId="115" r:id="rId34"/>
    <sheet name="34" sheetId="116" r:id="rId35"/>
    <sheet name="35" sheetId="117" r:id="rId36"/>
    <sheet name="36" sheetId="118" r:id="rId37"/>
    <sheet name="37" sheetId="119" r:id="rId38"/>
    <sheet name="38" sheetId="120" r:id="rId39"/>
    <sheet name="39" sheetId="121"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61" r:id="rId59"/>
    <sheet name="59" sheetId="62" r:id="rId60"/>
    <sheet name="60" sheetId="63" r:id="rId61"/>
    <sheet name="61" sheetId="64" r:id="rId62"/>
    <sheet name="62" sheetId="65" r:id="rId63"/>
    <sheet name="63" sheetId="66" r:id="rId64"/>
    <sheet name="64" sheetId="67" r:id="rId65"/>
    <sheet name="65" sheetId="68" r:id="rId66"/>
    <sheet name="66" sheetId="69" r:id="rId67"/>
    <sheet name="67" sheetId="71" r:id="rId68"/>
    <sheet name="68" sheetId="72" r:id="rId69"/>
    <sheet name="69" sheetId="73" r:id="rId70"/>
    <sheet name="70" sheetId="75" r:id="rId71"/>
    <sheet name="71" sheetId="79" r:id="rId72"/>
    <sheet name="72" sheetId="80" r:id="rId73"/>
    <sheet name="73" sheetId="81" r:id="rId74"/>
    <sheet name="74" sheetId="122" r:id="rId75"/>
  </sheets>
  <externalReferences>
    <externalReference r:id="rId76"/>
    <externalReference r:id="rId77"/>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54" l="1"/>
  <c r="F38" i="122" l="1"/>
  <c r="M7" i="118"/>
  <c r="L7" i="118"/>
  <c r="K7" i="118"/>
  <c r="J7" i="118"/>
  <c r="I7" i="118"/>
  <c r="H7" i="118"/>
  <c r="G7" i="118"/>
  <c r="F7" i="118"/>
  <c r="E7" i="118"/>
  <c r="D7" i="118"/>
  <c r="C7" i="118"/>
  <c r="B7" i="118"/>
  <c r="R6" i="117"/>
  <c r="Q6" i="117"/>
  <c r="P6" i="117"/>
  <c r="O6" i="117"/>
  <c r="N6" i="117"/>
  <c r="M6" i="117"/>
  <c r="L6" i="117"/>
  <c r="K6" i="117"/>
  <c r="J6" i="117"/>
  <c r="I6" i="117"/>
  <c r="H6" i="117"/>
  <c r="G6" i="117"/>
  <c r="F6" i="117"/>
  <c r="E6" i="117"/>
  <c r="D6" i="117"/>
  <c r="C6" i="117"/>
  <c r="B6" i="117"/>
  <c r="R6" i="116"/>
  <c r="Q6" i="116"/>
  <c r="P6" i="116"/>
  <c r="O6" i="116"/>
  <c r="N6" i="116"/>
  <c r="M6" i="116"/>
  <c r="L6" i="116"/>
  <c r="K6" i="116"/>
  <c r="J6" i="116"/>
  <c r="I6" i="116"/>
  <c r="H6" i="116"/>
  <c r="G6" i="116"/>
  <c r="F6" i="116"/>
  <c r="E6" i="116"/>
  <c r="D6" i="116"/>
  <c r="C6" i="116"/>
  <c r="B6" i="116"/>
  <c r="Q4" i="114"/>
  <c r="P4" i="114"/>
  <c r="O4" i="114"/>
  <c r="M4" i="114"/>
  <c r="N4" i="114" s="1"/>
  <c r="K4" i="114"/>
  <c r="L4" i="114" s="1"/>
  <c r="I4" i="114"/>
  <c r="J4" i="114" s="1"/>
  <c r="G4" i="114"/>
  <c r="H4" i="114" s="1"/>
  <c r="F4" i="114"/>
  <c r="D4" i="114"/>
  <c r="E4" i="114" s="1"/>
  <c r="C4" i="114"/>
  <c r="B4" i="114"/>
  <c r="Q4" i="113"/>
  <c r="P4" i="113"/>
  <c r="O4" i="113"/>
  <c r="M4" i="113"/>
  <c r="N4" i="113" s="1"/>
  <c r="K4" i="113"/>
  <c r="L4" i="113" s="1"/>
  <c r="I4" i="113"/>
  <c r="G4" i="113"/>
  <c r="H4" i="113" s="1"/>
  <c r="F4" i="113"/>
  <c r="D4" i="113"/>
  <c r="J4" i="113" s="1"/>
  <c r="C4" i="113"/>
  <c r="B4" i="113"/>
  <c r="J5" i="109"/>
  <c r="I5" i="109"/>
  <c r="H5" i="109"/>
  <c r="G5" i="109"/>
  <c r="F5" i="109"/>
  <c r="E5" i="109"/>
  <c r="D5" i="109"/>
  <c r="C5" i="109"/>
  <c r="B5" i="109"/>
  <c r="P5" i="101"/>
  <c r="O5" i="101"/>
  <c r="N5" i="101"/>
  <c r="M5" i="101"/>
  <c r="L5" i="101"/>
  <c r="K5" i="101"/>
  <c r="H5" i="101"/>
  <c r="I5" i="101" s="1"/>
  <c r="G5" i="101"/>
  <c r="F5" i="101"/>
  <c r="E5" i="101"/>
  <c r="D5" i="101"/>
  <c r="C5" i="101"/>
  <c r="B5" i="101"/>
  <c r="P5" i="100"/>
  <c r="O5" i="100"/>
  <c r="N5" i="100"/>
  <c r="M5" i="100"/>
  <c r="L5" i="100"/>
  <c r="K5" i="100"/>
  <c r="H5" i="100"/>
  <c r="I5" i="100" s="1"/>
  <c r="G5" i="100"/>
  <c r="F5" i="100"/>
  <c r="E5" i="100"/>
  <c r="D5" i="100"/>
  <c r="C5" i="100"/>
  <c r="B5" i="100"/>
  <c r="P5" i="99"/>
  <c r="O5" i="99"/>
  <c r="N5" i="99"/>
  <c r="M5" i="99"/>
  <c r="L5" i="99"/>
  <c r="K5" i="99"/>
  <c r="H5" i="99"/>
  <c r="J5" i="99" s="1"/>
  <c r="G5" i="99"/>
  <c r="F5" i="99"/>
  <c r="E5" i="99"/>
  <c r="D5" i="99"/>
  <c r="C5" i="99"/>
  <c r="B5" i="99"/>
  <c r="M5" i="97"/>
  <c r="L5" i="97"/>
  <c r="K5" i="97"/>
  <c r="J5" i="97"/>
  <c r="I5" i="97"/>
  <c r="H5" i="97"/>
  <c r="G5" i="97"/>
  <c r="F5" i="97"/>
  <c r="E5" i="97"/>
  <c r="D5" i="97"/>
  <c r="C5" i="97"/>
  <c r="B5" i="97"/>
  <c r="M6" i="96"/>
  <c r="L6" i="96"/>
  <c r="K6" i="96"/>
  <c r="J6" i="96"/>
  <c r="I6" i="96"/>
  <c r="H6" i="96"/>
  <c r="G6" i="96"/>
  <c r="F6" i="96"/>
  <c r="E6" i="96"/>
  <c r="D6" i="96"/>
  <c r="C6" i="96"/>
  <c r="B6" i="96"/>
  <c r="I10" i="95"/>
  <c r="I5" i="95" s="1"/>
  <c r="H10" i="95"/>
  <c r="H9" i="95"/>
  <c r="H8" i="95"/>
  <c r="H5" i="95" s="1"/>
  <c r="I7" i="95"/>
  <c r="H7" i="95"/>
  <c r="I6" i="95"/>
  <c r="H6" i="95"/>
  <c r="G5" i="95"/>
  <c r="F5" i="95"/>
  <c r="E5" i="95"/>
  <c r="D5" i="95"/>
  <c r="C5" i="95"/>
  <c r="B5" i="95"/>
  <c r="I10" i="94"/>
  <c r="I5" i="94" s="1"/>
  <c r="H10" i="94"/>
  <c r="H5" i="94" s="1"/>
  <c r="G5" i="94"/>
  <c r="F5" i="94"/>
  <c r="E5" i="94"/>
  <c r="D5" i="94"/>
  <c r="C5" i="94"/>
  <c r="B5" i="94"/>
  <c r="K10" i="93"/>
  <c r="J10" i="93"/>
  <c r="K9" i="93"/>
  <c r="J9" i="93"/>
  <c r="K8" i="93"/>
  <c r="J8" i="93"/>
  <c r="K7" i="93"/>
  <c r="J7" i="93"/>
  <c r="K6" i="93"/>
  <c r="K5" i="93" s="1"/>
  <c r="J6" i="93"/>
  <c r="J5" i="93" s="1"/>
  <c r="I5" i="93"/>
  <c r="H5" i="93"/>
  <c r="G5" i="93"/>
  <c r="F5" i="93"/>
  <c r="E5" i="93"/>
  <c r="D5" i="93"/>
  <c r="C5" i="93"/>
  <c r="B5" i="93"/>
  <c r="K5" i="92"/>
  <c r="J5" i="92"/>
  <c r="I5" i="92"/>
  <c r="H5" i="92"/>
  <c r="G5" i="92"/>
  <c r="F5" i="92"/>
  <c r="E5" i="92"/>
  <c r="D5" i="92"/>
  <c r="C5" i="92"/>
  <c r="B5" i="92"/>
  <c r="C9" i="91"/>
  <c r="C8" i="91"/>
  <c r="C6" i="91"/>
  <c r="C5" i="91" s="1"/>
  <c r="B6" i="91"/>
  <c r="B5" i="91" s="1"/>
  <c r="O5" i="91"/>
  <c r="N5" i="91"/>
  <c r="M5" i="91"/>
  <c r="L5" i="91"/>
  <c r="K5" i="91"/>
  <c r="J5" i="91"/>
  <c r="I5" i="91"/>
  <c r="H5" i="91"/>
  <c r="G5" i="91"/>
  <c r="F5" i="91"/>
  <c r="E5" i="91"/>
  <c r="D5" i="91"/>
  <c r="Q6" i="90"/>
  <c r="P6" i="90"/>
  <c r="O6" i="90"/>
  <c r="N6" i="90"/>
  <c r="M6" i="90"/>
  <c r="L6" i="90"/>
  <c r="K6" i="90"/>
  <c r="J6" i="90"/>
  <c r="I6" i="90"/>
  <c r="H6" i="90"/>
  <c r="G6" i="90"/>
  <c r="F6" i="90"/>
  <c r="E6" i="90"/>
  <c r="D6" i="90"/>
  <c r="C6" i="90"/>
  <c r="B6" i="90"/>
  <c r="C5" i="90"/>
  <c r="B5" i="90"/>
  <c r="C27" i="89"/>
  <c r="B27" i="89"/>
  <c r="C4" i="88"/>
  <c r="B4" i="88"/>
  <c r="C12" i="87"/>
  <c r="B12" i="87"/>
  <c r="O10" i="87"/>
  <c r="O7" i="87" s="1"/>
  <c r="C10" i="87"/>
  <c r="B10" i="87"/>
  <c r="C9" i="87"/>
  <c r="B9" i="87"/>
  <c r="C8" i="87"/>
  <c r="B8" i="87"/>
  <c r="Q7" i="87"/>
  <c r="P7" i="87"/>
  <c r="N7" i="87"/>
  <c r="M7" i="87"/>
  <c r="L7" i="87"/>
  <c r="K7" i="87"/>
  <c r="J7" i="87"/>
  <c r="I7" i="87"/>
  <c r="H7" i="87"/>
  <c r="G7" i="87"/>
  <c r="F7" i="87"/>
  <c r="E7" i="87"/>
  <c r="D7" i="87"/>
  <c r="C7" i="87"/>
  <c r="B7" i="87"/>
  <c r="C6" i="87"/>
  <c r="B6" i="87"/>
  <c r="I7" i="86"/>
  <c r="H7" i="86"/>
  <c r="G7" i="86"/>
  <c r="F7" i="86"/>
  <c r="E7" i="86"/>
  <c r="D7" i="86"/>
  <c r="C7" i="86"/>
  <c r="B7" i="86"/>
  <c r="J5" i="100" l="1"/>
  <c r="E4" i="113"/>
  <c r="I5" i="99"/>
  <c r="J5" i="101"/>
  <c r="A73" i="81" l="1"/>
  <c r="J72" i="81"/>
  <c r="I72" i="81"/>
  <c r="H72" i="81"/>
  <c r="G72" i="81"/>
  <c r="F72" i="81"/>
  <c r="E72" i="81"/>
  <c r="D72" i="81"/>
  <c r="C72" i="81"/>
  <c r="J64" i="81"/>
  <c r="I64" i="81"/>
  <c r="H64" i="81"/>
  <c r="G64" i="81"/>
  <c r="F64" i="81"/>
  <c r="E64" i="81"/>
  <c r="D64" i="81"/>
  <c r="C64" i="81"/>
  <c r="J57" i="81"/>
  <c r="J65" i="81" s="1"/>
  <c r="I57" i="81"/>
  <c r="I65" i="81" s="1"/>
  <c r="H57" i="81"/>
  <c r="H65" i="81" s="1"/>
  <c r="G57" i="81"/>
  <c r="G65" i="81" s="1"/>
  <c r="F57" i="81"/>
  <c r="F65" i="81" s="1"/>
  <c r="E57" i="81"/>
  <c r="E65" i="81" s="1"/>
  <c r="D57" i="81"/>
  <c r="D65" i="81" s="1"/>
  <c r="C57" i="81"/>
  <c r="C65" i="81" s="1"/>
  <c r="J48" i="81"/>
  <c r="I48" i="81"/>
  <c r="H48" i="81"/>
  <c r="G48" i="81"/>
  <c r="F48" i="81"/>
  <c r="E48" i="81"/>
  <c r="D48" i="81"/>
  <c r="C48" i="81"/>
  <c r="J45" i="81"/>
  <c r="I45" i="81"/>
  <c r="H45" i="81"/>
  <c r="G45" i="81"/>
  <c r="F45" i="81"/>
  <c r="E45" i="81"/>
  <c r="D45" i="81"/>
  <c r="C45" i="81"/>
  <c r="J35" i="81"/>
  <c r="I35" i="81"/>
  <c r="H35" i="81"/>
  <c r="G35" i="81"/>
  <c r="F35" i="81"/>
  <c r="E35" i="81"/>
  <c r="D35" i="81"/>
  <c r="C35" i="81"/>
  <c r="J31" i="81"/>
  <c r="I31" i="81"/>
  <c r="H31" i="81"/>
  <c r="G31" i="81"/>
  <c r="F31" i="81"/>
  <c r="E31" i="81"/>
  <c r="D31" i="81"/>
  <c r="C31" i="81"/>
  <c r="J30" i="81"/>
  <c r="I30" i="81"/>
  <c r="H30" i="81"/>
  <c r="G30" i="81"/>
  <c r="F30" i="81"/>
  <c r="E30" i="81"/>
  <c r="D30" i="81"/>
  <c r="C30" i="81"/>
  <c r="J26" i="81"/>
  <c r="I26" i="81"/>
  <c r="H26" i="81"/>
  <c r="G26" i="81"/>
  <c r="F26" i="81"/>
  <c r="E26" i="81"/>
  <c r="D26" i="81"/>
  <c r="C26" i="81"/>
  <c r="J19" i="81"/>
  <c r="J18" i="81"/>
  <c r="I18" i="81"/>
  <c r="I19" i="81" s="1"/>
  <c r="H18" i="81"/>
  <c r="H19" i="81" s="1"/>
  <c r="G18" i="81"/>
  <c r="G19" i="81" s="1"/>
  <c r="F18" i="81"/>
  <c r="F19" i="81" s="1"/>
  <c r="E18" i="81"/>
  <c r="E19" i="81" s="1"/>
  <c r="D18" i="81"/>
  <c r="D19" i="81" s="1"/>
  <c r="C18" i="81"/>
  <c r="C19" i="81" s="1"/>
  <c r="J12" i="81"/>
  <c r="I12" i="81"/>
  <c r="H12" i="81"/>
  <c r="G12" i="81"/>
  <c r="F12" i="81"/>
  <c r="E12" i="81"/>
  <c r="D12" i="81"/>
  <c r="C12" i="81"/>
  <c r="J9" i="81"/>
  <c r="H9" i="81"/>
  <c r="F9" i="81"/>
  <c r="D9" i="81"/>
  <c r="J32" i="80"/>
  <c r="I32" i="80"/>
  <c r="H32" i="80"/>
  <c r="G32" i="80"/>
  <c r="F32" i="80"/>
  <c r="E32" i="80"/>
  <c r="D32" i="80"/>
  <c r="C32" i="80"/>
  <c r="J24" i="80"/>
  <c r="I24" i="80"/>
  <c r="H24" i="80"/>
  <c r="G24" i="80"/>
  <c r="F24" i="80"/>
  <c r="E24" i="80"/>
  <c r="D24" i="80"/>
  <c r="C24" i="80"/>
  <c r="A43" i="79"/>
  <c r="J39" i="79"/>
  <c r="I39" i="79"/>
  <c r="H39" i="79"/>
  <c r="G39" i="79"/>
  <c r="F39" i="79"/>
  <c r="E39" i="79"/>
  <c r="D39" i="79"/>
  <c r="C39" i="79"/>
  <c r="J35" i="79"/>
  <c r="J42" i="79" s="1"/>
  <c r="I35" i="79"/>
  <c r="I42" i="79" s="1"/>
  <c r="H35" i="79"/>
  <c r="H42" i="79" s="1"/>
  <c r="G35" i="79"/>
  <c r="G42" i="79" s="1"/>
  <c r="F35" i="79"/>
  <c r="F42" i="79" s="1"/>
  <c r="E35" i="79"/>
  <c r="E42" i="79" s="1"/>
  <c r="D35" i="79"/>
  <c r="D42" i="79" s="1"/>
  <c r="C35" i="79"/>
  <c r="C42" i="79" s="1"/>
  <c r="J30" i="79"/>
  <c r="H30" i="79"/>
  <c r="F30" i="79"/>
  <c r="E30" i="79"/>
  <c r="D30" i="79"/>
  <c r="C30" i="79"/>
  <c r="J29" i="79"/>
  <c r="H29" i="79"/>
  <c r="F29" i="79"/>
  <c r="D29" i="79"/>
  <c r="J26" i="79"/>
  <c r="I26" i="79"/>
  <c r="H26" i="79"/>
  <c r="G26" i="79"/>
  <c r="F26" i="79"/>
  <c r="E26" i="79"/>
  <c r="D26" i="79"/>
  <c r="C26" i="79"/>
  <c r="J22" i="79"/>
  <c r="I22" i="79"/>
  <c r="H22" i="79"/>
  <c r="G22" i="79"/>
  <c r="F22" i="79"/>
  <c r="E22" i="79"/>
  <c r="D22" i="79"/>
  <c r="C22" i="79"/>
  <c r="J15" i="79"/>
  <c r="I15" i="79"/>
  <c r="H15" i="79"/>
  <c r="G15" i="79"/>
  <c r="F15" i="79"/>
  <c r="E15" i="79"/>
  <c r="D15" i="79"/>
  <c r="C15" i="79"/>
  <c r="J8" i="79"/>
  <c r="I8" i="79"/>
  <c r="I30" i="79" s="1"/>
  <c r="H8" i="79"/>
  <c r="G8" i="79"/>
  <c r="G30" i="79" s="1"/>
  <c r="F8" i="79"/>
  <c r="E8" i="79"/>
  <c r="D8" i="79"/>
  <c r="C8" i="79"/>
  <c r="Q6" i="68"/>
  <c r="P6" i="68"/>
  <c r="O6" i="68"/>
  <c r="K5" i="64" l="1"/>
  <c r="J5" i="64"/>
  <c r="I5" i="64"/>
  <c r="H5" i="64"/>
  <c r="G5" i="64"/>
  <c r="F5" i="64"/>
  <c r="E5" i="64"/>
  <c r="D5" i="64"/>
  <c r="C5" i="64"/>
  <c r="B5" i="64"/>
  <c r="K6" i="57" l="1"/>
  <c r="J6" i="57"/>
  <c r="I6" i="57"/>
  <c r="H6" i="57"/>
  <c r="G6" i="57"/>
  <c r="F6" i="57"/>
  <c r="E6" i="57"/>
  <c r="D6" i="57"/>
  <c r="C6" i="57"/>
  <c r="D4" i="55"/>
  <c r="C4" i="55"/>
  <c r="B4" i="55"/>
  <c r="B6" i="57"/>
  <c r="AC5" i="56"/>
  <c r="AB5" i="56"/>
  <c r="AA5" i="56"/>
  <c r="Z5" i="56"/>
  <c r="Y5" i="56"/>
  <c r="X5" i="56"/>
  <c r="W5" i="56"/>
  <c r="V5" i="56"/>
  <c r="U5" i="56"/>
  <c r="T5" i="56"/>
  <c r="S5" i="56"/>
  <c r="R5" i="56"/>
  <c r="Q5" i="56"/>
  <c r="P5" i="56"/>
  <c r="O5" i="56"/>
  <c r="N5" i="56"/>
  <c r="M5" i="56"/>
  <c r="L5" i="56"/>
  <c r="K5" i="56"/>
  <c r="J5" i="56"/>
  <c r="I5" i="56"/>
  <c r="H5" i="56"/>
  <c r="G5" i="56"/>
  <c r="F5" i="56"/>
  <c r="E5" i="56"/>
  <c r="D5" i="56"/>
  <c r="C5" i="56"/>
  <c r="B5" i="56"/>
  <c r="F8" i="55" l="1"/>
  <c r="E8" i="55"/>
  <c r="E4" i="54"/>
  <c r="D4" i="54"/>
  <c r="C4" i="54"/>
  <c r="B4" i="54"/>
  <c r="G6" i="53"/>
  <c r="F6" i="53"/>
  <c r="E6" i="53"/>
  <c r="D6" i="53"/>
  <c r="C6" i="53"/>
  <c r="B6" i="53"/>
  <c r="N6" i="52" l="1"/>
  <c r="M6" i="52"/>
  <c r="J6" i="52"/>
  <c r="I6" i="52"/>
  <c r="F6" i="52"/>
  <c r="E6" i="52"/>
  <c r="L6" i="52"/>
  <c r="K6" i="52"/>
  <c r="H6" i="52"/>
  <c r="G6" i="52"/>
  <c r="D6" i="52"/>
  <c r="C6" i="52"/>
  <c r="B6" i="52"/>
  <c r="I6" i="51"/>
  <c r="H6" i="51"/>
  <c r="G6" i="51"/>
  <c r="F6" i="51"/>
  <c r="E6" i="51"/>
  <c r="D6" i="51"/>
  <c r="C6" i="51"/>
  <c r="B6" i="51"/>
  <c r="I6" i="50"/>
  <c r="H6" i="50"/>
  <c r="G6" i="50"/>
  <c r="F6" i="50"/>
  <c r="E6" i="50"/>
  <c r="D6" i="50"/>
  <c r="C6" i="50"/>
  <c r="B6" i="50"/>
  <c r="I6" i="49"/>
  <c r="H6" i="49"/>
  <c r="G6" i="49"/>
  <c r="F6" i="49"/>
  <c r="E6" i="49"/>
  <c r="D6" i="49"/>
  <c r="C6" i="49"/>
  <c r="B6" i="49"/>
  <c r="I5" i="48"/>
  <c r="H5" i="48"/>
  <c r="G5" i="48"/>
  <c r="F5" i="48"/>
  <c r="C5" i="48"/>
  <c r="D5" i="48"/>
  <c r="E5" i="48"/>
  <c r="B5" i="48"/>
  <c r="O5" i="47"/>
  <c r="N5" i="47"/>
  <c r="M5" i="47"/>
  <c r="L5" i="47"/>
  <c r="K5" i="47"/>
  <c r="J5" i="47"/>
  <c r="I5" i="47"/>
  <c r="H5" i="47"/>
  <c r="G5" i="47"/>
  <c r="F5" i="47"/>
  <c r="E5" i="47"/>
  <c r="D5" i="47"/>
  <c r="C5" i="47"/>
  <c r="B5" i="47"/>
  <c r="O5" i="46"/>
  <c r="N5" i="46"/>
  <c r="M5" i="46"/>
  <c r="L5" i="46"/>
  <c r="K5" i="46"/>
  <c r="J5" i="46"/>
  <c r="I5" i="46"/>
  <c r="H5" i="46"/>
  <c r="G5" i="46"/>
  <c r="F5" i="46"/>
  <c r="E5" i="46"/>
  <c r="D5" i="46"/>
  <c r="C5" i="46"/>
  <c r="B5" i="46"/>
  <c r="P7" i="45"/>
  <c r="O7" i="45"/>
  <c r="N7" i="45"/>
  <c r="M7" i="45"/>
  <c r="L7" i="45"/>
  <c r="K7" i="45"/>
  <c r="J7" i="45"/>
  <c r="I7" i="45"/>
  <c r="H7" i="45"/>
  <c r="G7" i="45"/>
  <c r="F7" i="45"/>
  <c r="E7" i="45"/>
  <c r="D7" i="45"/>
  <c r="C7" i="45"/>
  <c r="B7" i="45"/>
  <c r="L6" i="44"/>
  <c r="K6" i="44"/>
  <c r="J6" i="44"/>
  <c r="I6" i="44"/>
  <c r="H6" i="44"/>
  <c r="G6" i="44"/>
  <c r="F6" i="44"/>
  <c r="E6" i="44"/>
  <c r="D6" i="44"/>
  <c r="C6" i="44"/>
  <c r="B6" i="44"/>
  <c r="L6" i="43"/>
  <c r="K6" i="43"/>
  <c r="J6" i="43"/>
  <c r="I6" i="43"/>
  <c r="H6" i="43"/>
  <c r="G6" i="43"/>
  <c r="F6" i="43"/>
  <c r="E6" i="43"/>
  <c r="D6" i="43"/>
  <c r="C6" i="43"/>
  <c r="B6" i="43"/>
  <c r="L6" i="42"/>
  <c r="K6" i="42"/>
  <c r="J6" i="42"/>
  <c r="I6" i="42"/>
  <c r="H6" i="42"/>
  <c r="G6" i="42"/>
  <c r="F6" i="42"/>
  <c r="E6" i="42"/>
  <c r="D6" i="42"/>
  <c r="C6" i="42"/>
  <c r="B6" i="42"/>
  <c r="F4" i="55" l="1"/>
  <c r="E4" i="55"/>
  <c r="C6" i="61" l="1"/>
  <c r="E6" i="61"/>
  <c r="F6" i="61"/>
  <c r="H6" i="61"/>
  <c r="I6" i="61"/>
  <c r="B6" i="61"/>
  <c r="F9" i="55"/>
  <c r="E9" i="55"/>
  <c r="J7" i="61" l="1"/>
  <c r="J6" i="61" s="1"/>
  <c r="G7" i="61"/>
  <c r="G6" i="61" s="1"/>
  <c r="D7" i="61"/>
  <c r="D6" i="61" s="1"/>
  <c r="A12" i="75" l="1"/>
  <c r="H19" i="73"/>
  <c r="H18" i="73" s="1"/>
  <c r="G19" i="73"/>
  <c r="G18" i="73" s="1"/>
  <c r="J18" i="73"/>
  <c r="I18" i="73"/>
  <c r="F18" i="73"/>
  <c r="E18" i="73"/>
  <c r="D18" i="73"/>
  <c r="C18" i="73"/>
  <c r="B18" i="73"/>
  <c r="J9" i="73"/>
  <c r="J6" i="73" s="1"/>
  <c r="I9" i="73"/>
  <c r="I6" i="73" s="1"/>
  <c r="L6" i="73"/>
  <c r="K6" i="73"/>
  <c r="H6" i="73"/>
  <c r="G6" i="73"/>
  <c r="F6" i="73"/>
  <c r="E6" i="73"/>
  <c r="D6" i="73"/>
  <c r="C6" i="73"/>
  <c r="B6" i="73"/>
  <c r="J18" i="72"/>
  <c r="I18" i="72"/>
  <c r="H18" i="72"/>
  <c r="G18" i="72"/>
  <c r="F18" i="72"/>
  <c r="E18" i="72"/>
  <c r="D18" i="72"/>
  <c r="C18" i="72"/>
  <c r="B18" i="72"/>
  <c r="R6" i="72"/>
  <c r="Q6" i="72"/>
  <c r="P6" i="72"/>
  <c r="O6" i="72"/>
  <c r="N6" i="72"/>
  <c r="M6" i="72"/>
  <c r="L6" i="72"/>
  <c r="K6" i="72"/>
  <c r="J6" i="72"/>
  <c r="I6" i="72"/>
  <c r="H6" i="72"/>
  <c r="G6" i="72"/>
  <c r="F6" i="72"/>
  <c r="E6" i="72"/>
  <c r="D6" i="72"/>
  <c r="C6" i="72"/>
  <c r="B6" i="72"/>
  <c r="O5" i="71"/>
  <c r="N5" i="71"/>
  <c r="M5" i="71"/>
  <c r="L5" i="71"/>
  <c r="K5" i="71"/>
  <c r="J5" i="71"/>
  <c r="I5" i="71"/>
  <c r="H5" i="71"/>
  <c r="G5" i="71"/>
  <c r="F5" i="71"/>
  <c r="E5" i="71"/>
  <c r="D5" i="71"/>
  <c r="C5" i="71"/>
  <c r="B5" i="71"/>
  <c r="R10" i="69"/>
  <c r="Q10" i="69"/>
  <c r="J10" i="69"/>
  <c r="I10" i="69"/>
  <c r="R9" i="69"/>
  <c r="Q9" i="69"/>
  <c r="J9" i="69"/>
  <c r="I9" i="69"/>
  <c r="R8" i="69"/>
  <c r="Q8" i="69"/>
  <c r="J8" i="69"/>
  <c r="I8" i="69"/>
  <c r="T7" i="69"/>
  <c r="S7" i="69"/>
  <c r="P7" i="69"/>
  <c r="O7" i="69"/>
  <c r="N7" i="69"/>
  <c r="M7" i="69"/>
  <c r="L7" i="69"/>
  <c r="K7" i="69"/>
  <c r="H7" i="69"/>
  <c r="G7" i="69"/>
  <c r="E7" i="69"/>
  <c r="D7" i="69"/>
  <c r="C7" i="69"/>
  <c r="B7" i="69"/>
  <c r="R6" i="69"/>
  <c r="Q6" i="69"/>
  <c r="R19" i="68"/>
  <c r="Q19" i="68"/>
  <c r="P19" i="68"/>
  <c r="O19" i="68"/>
  <c r="N19" i="68"/>
  <c r="M19" i="68"/>
  <c r="L19" i="68"/>
  <c r="K19" i="68"/>
  <c r="J19" i="68"/>
  <c r="I19" i="68"/>
  <c r="H19" i="68"/>
  <c r="G19" i="68"/>
  <c r="F19" i="68"/>
  <c r="E19" i="68"/>
  <c r="D19" i="68"/>
  <c r="C19" i="68"/>
  <c r="B19" i="68"/>
  <c r="U6" i="68"/>
  <c r="T6" i="68"/>
  <c r="S6" i="68"/>
  <c r="R6" i="68"/>
  <c r="N6" i="68"/>
  <c r="M6" i="68"/>
  <c r="L6" i="68"/>
  <c r="K6" i="68"/>
  <c r="J6" i="68"/>
  <c r="I6" i="68"/>
  <c r="H6" i="68"/>
  <c r="G6" i="68"/>
  <c r="F6" i="68"/>
  <c r="E6" i="68"/>
  <c r="D6" i="68"/>
  <c r="C6" i="68"/>
  <c r="B6" i="68"/>
  <c r="R7" i="69" l="1"/>
  <c r="J7" i="69"/>
  <c r="Q7" i="69"/>
  <c r="I7" i="69"/>
  <c r="I13" i="62" l="1"/>
  <c r="I12" i="62"/>
  <c r="I11" i="62"/>
  <c r="I10" i="62"/>
  <c r="I9" i="62"/>
  <c r="I8" i="62"/>
  <c r="I7" i="62"/>
  <c r="I6" i="62"/>
  <c r="I4" i="62"/>
  <c r="F7" i="55"/>
  <c r="E7" i="55"/>
  <c r="F6" i="55"/>
  <c r="E6" i="55"/>
  <c r="F5" i="55"/>
  <c r="E5" i="55"/>
  <c r="F3" i="55"/>
  <c r="E3" i="55"/>
</calcChain>
</file>

<file path=xl/sharedStrings.xml><?xml version="1.0" encoding="utf-8"?>
<sst xmlns="http://schemas.openxmlformats.org/spreadsheetml/2006/main" count="2779" uniqueCount="1171">
  <si>
    <t>Report Name</t>
  </si>
  <si>
    <t>Table 4: Substantial Acquisition of Shares and Takeovers</t>
  </si>
  <si>
    <t>Table 10: Capital Raised by Listed Companies from the Primary Market through QIPs</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</si>
  <si>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</si>
  <si>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</si>
  <si>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</si>
  <si>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</si>
  <si>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</si>
  <si>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</si>
  <si>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</si>
  <si>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</si>
  <si>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</si>
  <si>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</si>
  <si>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</si>
  <si>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</si>
  <si>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</si>
  <si>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53: Trends in Foreign Portfolio Investment</t>
  </si>
  <si>
    <t>Table 55: Assets under the Custody of Custodians</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</si>
  <si>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</si>
  <si>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</si>
  <si>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</si>
  <si>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</si>
  <si>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</si>
  <si>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</si>
  <si>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</si>
  <si>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</si>
  <si>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</si>
  <si>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</si>
  <si>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</si>
  <si>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</si>
  <si>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</si>
  <si>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</si>
  <si>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</si>
  <si>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</si>
  <si>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</si>
  <si>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</si>
  <si>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</si>
  <si>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</si>
  <si>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</si>
  <si>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</si>
  <si>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</si>
  <si>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</si>
  <si>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</si>
  <si>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</si>
  <si>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</si>
  <si>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</si>
  <si>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</si>
  <si>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Source: SEBI, NSDL.</t>
  </si>
  <si>
    <t>Sl.No.</t>
  </si>
  <si>
    <t>Name of the Issuer/Company</t>
  </si>
  <si>
    <t>Type of Issue</t>
  </si>
  <si>
    <t>Type of Instrument</t>
  </si>
  <si>
    <t>No. of Shares Issued</t>
  </si>
  <si>
    <t>Face Value (`)</t>
  </si>
  <si>
    <t>Premium Value (`)</t>
  </si>
  <si>
    <t>Issue Price (`)</t>
  </si>
  <si>
    <t>Source: SEBI.</t>
  </si>
  <si>
    <t>Sl.No</t>
  </si>
  <si>
    <t>Target Company</t>
  </si>
  <si>
    <t>Acquirer</t>
  </si>
  <si>
    <t>Offer Opening Date</t>
  </si>
  <si>
    <t>Offer Closing Date</t>
  </si>
  <si>
    <t>Offer Size</t>
  </si>
  <si>
    <t>Offer
 Price 
(`) per share</t>
  </si>
  <si>
    <t>No. of 
Shares</t>
  </si>
  <si>
    <t>Year / Month</t>
  </si>
  <si>
    <t>Objectives</t>
  </si>
  <si>
    <t>Total</t>
  </si>
  <si>
    <t>Change in Control 
of Management</t>
  </si>
  <si>
    <t>Consolidation of
 Holdings</t>
  </si>
  <si>
    <t>Substantial 
Acquisition</t>
  </si>
  <si>
    <t>No. of Offers</t>
  </si>
  <si>
    <t>2019-20</t>
  </si>
  <si>
    <t>May-20</t>
  </si>
  <si>
    <t>Apr-20</t>
  </si>
  <si>
    <t>2020-21$</t>
  </si>
  <si>
    <t>Issue-Type</t>
  </si>
  <si>
    <t>Public</t>
  </si>
  <si>
    <t>Rights</t>
  </si>
  <si>
    <t>Listed</t>
  </si>
  <si>
    <t>IPOs</t>
  </si>
  <si>
    <t>Debt</t>
  </si>
  <si>
    <t>At Par</t>
  </si>
  <si>
    <t>At Premium</t>
  </si>
  <si>
    <t>No. of issues</t>
  </si>
  <si>
    <t>Year/ Month</t>
  </si>
  <si>
    <t>No. of issue</t>
  </si>
  <si>
    <t>Amount  (`crore)</t>
  </si>
  <si>
    <t>Source: SEBI</t>
  </si>
  <si>
    <t>Industry</t>
  </si>
  <si>
    <t>Amount (`crore)</t>
  </si>
  <si>
    <t>Sector-wise</t>
  </si>
  <si>
    <t>Region-wise</t>
  </si>
  <si>
    <t>Private</t>
  </si>
  <si>
    <t>Northern</t>
  </si>
  <si>
    <t>Eastern</t>
  </si>
  <si>
    <t>Western</t>
  </si>
  <si>
    <t>Southern</t>
  </si>
  <si>
    <t>Central</t>
  </si>
  <si>
    <t>No. of Issue</t>
  </si>
  <si>
    <t>&lt; 5 crore</t>
  </si>
  <si>
    <t>≥ 5crore - &lt; 10crore</t>
  </si>
  <si>
    <t xml:space="preserve">  ≥ 10 crore - &lt; 50 crore</t>
  </si>
  <si>
    <t xml:space="preserve">  ≥ 50 crore - &lt; 100 crore</t>
  </si>
  <si>
    <t>Only BSE</t>
  </si>
  <si>
    <t>Only NSE</t>
  </si>
  <si>
    <t>Only MSEI</t>
  </si>
  <si>
    <t>Both NSE and BSE</t>
  </si>
  <si>
    <t>Source: BSE, NSE and MSEI.</t>
  </si>
  <si>
    <t>Year/Month</t>
  </si>
  <si>
    <t>No. of  issues</t>
  </si>
  <si>
    <t>TOTAL</t>
  </si>
  <si>
    <t>No. of Issues</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</si>
  <si>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</si>
  <si>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</si>
  <si>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</si>
  <si>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</si>
  <si>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</si>
  <si>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</si>
  <si>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</si>
  <si>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</si>
  <si>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</si>
  <si>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</si>
  <si>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</si>
  <si>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</si>
  <si>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</si>
  <si>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</si>
  <si>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</si>
  <si>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</si>
  <si>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</si>
  <si>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</si>
  <si>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</si>
  <si>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</si>
  <si>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</si>
  <si>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</si>
  <si>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</si>
  <si>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</si>
  <si>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 xml:space="preserve">No. of companies traded </t>
  </si>
  <si>
    <t>No. of Trading Days</t>
  </si>
  <si>
    <t>Average Trade Size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</si>
  <si>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</si>
  <si>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</si>
  <si>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</si>
  <si>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</si>
  <si>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</si>
  <si>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</si>
  <si>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</si>
  <si>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</si>
  <si>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</si>
  <si>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Traded</t>
  </si>
  <si>
    <t>Turnover (₹ crore)</t>
  </si>
  <si>
    <t>Average Daily Turnover (₹ crore)</t>
  </si>
  <si>
    <t>Demat Turnover (₹ crore)</t>
  </si>
  <si>
    <t xml:space="preserve">SX 50 Index </t>
  </si>
  <si>
    <t>Source: MSEI</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</si>
  <si>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</si>
  <si>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</si>
  <si>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</si>
  <si>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</si>
  <si>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</si>
  <si>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</si>
  <si>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</si>
  <si>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</si>
  <si>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</si>
  <si>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</si>
  <si>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</si>
  <si>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</si>
  <si>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</si>
  <si>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</si>
  <si>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</si>
  <si>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</si>
  <si>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</si>
  <si>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</si>
  <si>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</si>
  <si>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</si>
  <si>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</si>
  <si>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</si>
  <si>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</si>
  <si>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</si>
  <si>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</si>
  <si>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</si>
  <si>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</si>
  <si>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</si>
  <si>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</si>
  <si>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</si>
  <si>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</si>
  <si>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</si>
  <si>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Beta</t>
  </si>
  <si>
    <t>RELIANCE</t>
  </si>
  <si>
    <t>HDFC BANK</t>
  </si>
  <si>
    <t>HDFC</t>
  </si>
  <si>
    <t>INFOSYS LTD</t>
  </si>
  <si>
    <t>ICICI BANK</t>
  </si>
  <si>
    <t>TCS LTD.</t>
  </si>
  <si>
    <t>HIND UNI LT</t>
  </si>
  <si>
    <t>ITC LTD.</t>
  </si>
  <si>
    <t>KOTAK MAH.BK</t>
  </si>
  <si>
    <t>LARSEN &amp; TOU</t>
  </si>
  <si>
    <t>BHARTI ARTL</t>
  </si>
  <si>
    <t>AXIS BANK</t>
  </si>
  <si>
    <t>ASIAN PAINTS</t>
  </si>
  <si>
    <t>MARUTISUZUK</t>
  </si>
  <si>
    <t>NESTLE (I)</t>
  </si>
  <si>
    <t>STATE BANK</t>
  </si>
  <si>
    <t>HCL TECHNO</t>
  </si>
  <si>
    <t>SUN PHARMA.</t>
  </si>
  <si>
    <t>BAJFINANCE</t>
  </si>
  <si>
    <t>ULTRATECH CM</t>
  </si>
  <si>
    <t>MAH &amp; MAH</t>
  </si>
  <si>
    <t>NTPC LTD</t>
  </si>
  <si>
    <t>TITAN</t>
  </si>
  <si>
    <t>POWER GRID</t>
  </si>
  <si>
    <t>BAJAJ AUTO</t>
  </si>
  <si>
    <t>TECH MAH</t>
  </si>
  <si>
    <t>HEROMOTOCO</t>
  </si>
  <si>
    <t>ONGC CORPN</t>
  </si>
  <si>
    <t>INDUSIND BNK</t>
  </si>
  <si>
    <t>TATA STEEL</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</si>
  <si>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</si>
  <si>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</si>
  <si>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 5 lakh.  It is calculated for the current month.</t>
  </si>
  <si>
    <t>Sl. No</t>
  </si>
  <si>
    <t>Reliance Industries Ltd.</t>
  </si>
  <si>
    <t>HDFC Bank Ltd.</t>
  </si>
  <si>
    <t>Housing Development Finance Corporation Ltd.</t>
  </si>
  <si>
    <t>Infosys Ltd.</t>
  </si>
  <si>
    <t>ICICI Bank Ltd.</t>
  </si>
  <si>
    <t>Tata Consultancy Services Ltd.</t>
  </si>
  <si>
    <t>ITC Ltd.</t>
  </si>
  <si>
    <t>Kotak Mahindra Bank Ltd.</t>
  </si>
  <si>
    <t>Hindustan Unilever Ltd.</t>
  </si>
  <si>
    <t>Bharti Airtel Ltd.</t>
  </si>
  <si>
    <t>Larsen &amp; Toubro Ltd.</t>
  </si>
  <si>
    <t>Axis Bank Ltd.</t>
  </si>
  <si>
    <t>Asian Paints Ltd.</t>
  </si>
  <si>
    <t>Maruti Suzuki India Ltd.</t>
  </si>
  <si>
    <t>Nestle India Ltd.</t>
  </si>
  <si>
    <t>State Bank of India</t>
  </si>
  <si>
    <t>HCL Technologies Ltd.</t>
  </si>
  <si>
    <t>Bajaj Finance Ltd.</t>
  </si>
  <si>
    <t>Sun Pharmaceutical Industries Ltd.</t>
  </si>
  <si>
    <t>Dr. Reddy's Laboratories Ltd.</t>
  </si>
  <si>
    <t>NTPC Ltd.</t>
  </si>
  <si>
    <t>UltraTech Cement Ltd.</t>
  </si>
  <si>
    <t>Mahindra &amp; Mahindra Ltd.</t>
  </si>
  <si>
    <t>Power Grid Corporation of India Ltd.</t>
  </si>
  <si>
    <t>Britannia Industries Ltd.</t>
  </si>
  <si>
    <t>Titan Company Ltd.</t>
  </si>
  <si>
    <t>Bajaj Auto Ltd.</t>
  </si>
  <si>
    <t>Cipla Ltd.</t>
  </si>
  <si>
    <t>Tech Mahindra Ltd.</t>
  </si>
  <si>
    <t>Wipro Ltd.</t>
  </si>
  <si>
    <t>Hero MotoCorp Ltd.</t>
  </si>
  <si>
    <t>Oil &amp; Natural Gas Corporation Ltd.</t>
  </si>
  <si>
    <t>Coal India Ltd.</t>
  </si>
  <si>
    <t>Shree Cement Ltd.</t>
  </si>
  <si>
    <t>Bharat Petroleum Corporation Ltd.</t>
  </si>
  <si>
    <t>Bajaj Finserv Ltd.</t>
  </si>
  <si>
    <t>Adani Ports and Special Economic Zone Ltd.</t>
  </si>
  <si>
    <t>IndusInd Bank Ltd.</t>
  </si>
  <si>
    <t>Grasim Industries Ltd.</t>
  </si>
  <si>
    <t>Eicher Motors Ltd.</t>
  </si>
  <si>
    <t>UPL Ltd.</t>
  </si>
  <si>
    <t>Tata Steel Ltd.</t>
  </si>
  <si>
    <t>Indian Oil Corporation Ltd.</t>
  </si>
  <si>
    <t>Hindalco Industries Ltd.</t>
  </si>
  <si>
    <t>Bharti Infratel Ltd.</t>
  </si>
  <si>
    <t>JSW Steel Ltd.</t>
  </si>
  <si>
    <t>GAIL (India) Ltd.</t>
  </si>
  <si>
    <t>Zee Entertainment Enterprises Ltd.</t>
  </si>
  <si>
    <t>Tata Motors Ltd.</t>
  </si>
  <si>
    <t>3. Volatility is the standard deviation of the daily returns for the the trailing 12 months.</t>
  </si>
  <si>
    <t>S.No.</t>
  </si>
  <si>
    <t>Issued Capital     (₹ crore)</t>
  </si>
  <si>
    <t>Free Float Market Capitalisation (₹ crore)</t>
  </si>
  <si>
    <t>Na</t>
  </si>
  <si>
    <t>HDFCBANK</t>
  </si>
  <si>
    <t>INFY</t>
  </si>
  <si>
    <t>TCS</t>
  </si>
  <si>
    <t>ICICIBANK</t>
  </si>
  <si>
    <t>HINDUNILVR</t>
  </si>
  <si>
    <t>ITC</t>
  </si>
  <si>
    <t>KOTAKBANK</t>
  </si>
  <si>
    <t>BHARTIARTL</t>
  </si>
  <si>
    <t>LT</t>
  </si>
  <si>
    <t>AXISBANK</t>
  </si>
  <si>
    <t>ASIANPAINT</t>
  </si>
  <si>
    <t>MARUTI</t>
  </si>
  <si>
    <t>NESTLEIND</t>
  </si>
  <si>
    <t>HCLTECH</t>
  </si>
  <si>
    <t>SBIN</t>
  </si>
  <si>
    <t>DRREDDY</t>
  </si>
  <si>
    <t>SUNPHARMA</t>
  </si>
  <si>
    <t>ULTRACEMCO</t>
  </si>
  <si>
    <t>NTPC</t>
  </si>
  <si>
    <t>M&amp;M</t>
  </si>
  <si>
    <t>POWERGRID</t>
  </si>
  <si>
    <t>BRITANNIA</t>
  </si>
  <si>
    <t>TECHM</t>
  </si>
  <si>
    <t>BAJAJ-AUTO</t>
  </si>
  <si>
    <t>WIPRO</t>
  </si>
  <si>
    <t>ONGC</t>
  </si>
  <si>
    <t>BPCL</t>
  </si>
  <si>
    <t>COALINDIA</t>
  </si>
  <si>
    <t>ADANIPORTS</t>
  </si>
  <si>
    <t>GRASIM</t>
  </si>
  <si>
    <t>INDUSINDBK</t>
  </si>
  <si>
    <t>TATASTEEL</t>
  </si>
  <si>
    <t>IOC</t>
  </si>
  <si>
    <t>HINDALCO</t>
  </si>
  <si>
    <t>TATAMOTORS</t>
  </si>
  <si>
    <t>1. Market Cap, Beta &amp; R2 as on the last day of the month</t>
  </si>
  <si>
    <t>3. Volatility for the current month</t>
  </si>
  <si>
    <t>Advances</t>
  </si>
  <si>
    <t>Declines</t>
  </si>
  <si>
    <t>Advance/Decline Ratio</t>
  </si>
  <si>
    <t>Month</t>
  </si>
  <si>
    <t>No. of Companies Listed</t>
  </si>
  <si>
    <t>BSE Sensex</t>
  </si>
  <si>
    <t>BSE 100</t>
  </si>
  <si>
    <t>BSE 500</t>
  </si>
  <si>
    <t>Nifty 50</t>
  </si>
  <si>
    <t>Nifty Next 50</t>
  </si>
  <si>
    <t>Nifty 500</t>
  </si>
  <si>
    <t>SX40</t>
  </si>
  <si>
    <t>Source: BSE, MSEI and NSE.</t>
  </si>
  <si>
    <t>Top</t>
  </si>
  <si>
    <t>5</t>
  </si>
  <si>
    <t>10</t>
  </si>
  <si>
    <t>25</t>
  </si>
  <si>
    <t>50</t>
  </si>
  <si>
    <t>100</t>
  </si>
  <si>
    <t>Securities</t>
  </si>
  <si>
    <t>Members</t>
  </si>
  <si>
    <t>Year /  Month</t>
  </si>
  <si>
    <t>Settlement Guarantee Fund (`crore)</t>
  </si>
  <si>
    <t>Year/     Month</t>
  </si>
  <si>
    <t>Index Futures</t>
  </si>
  <si>
    <t>Stock Futures</t>
  </si>
  <si>
    <t>Index Options</t>
  </si>
  <si>
    <t>Stock Options</t>
  </si>
  <si>
    <t>Open Interest at the end of Month</t>
  </si>
  <si>
    <t>Call</t>
  </si>
  <si>
    <t>Put</t>
  </si>
  <si>
    <t>No. of
Contracts</t>
  </si>
  <si>
    <t>No. of
contracts</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</si>
  <si>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</si>
  <si>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</si>
  <si>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</si>
  <si>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</si>
  <si>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</si>
  <si>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</si>
  <si>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</si>
  <si>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</si>
  <si>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</si>
  <si>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FPI</t>
  </si>
  <si>
    <t>BSE 30 SENSEX</t>
  </si>
  <si>
    <t>BSE SENSEX 50</t>
  </si>
  <si>
    <t>NIFTY</t>
  </si>
  <si>
    <t>NIFTYIT</t>
  </si>
  <si>
    <t>BANKNIFTY</t>
  </si>
  <si>
    <t>Currency Futures</t>
  </si>
  <si>
    <t>Currency  Options</t>
  </si>
  <si>
    <t>Open Interest at the end of  the Month</t>
  </si>
  <si>
    <t>No. of Contracts</t>
  </si>
  <si>
    <t xml:space="preserve">No. of Contracts </t>
  </si>
  <si>
    <t>Source: BSE</t>
  </si>
  <si>
    <t>No. of Trading  Days</t>
  </si>
  <si>
    <t>Currency Options</t>
  </si>
  <si>
    <t>Open Interest at the
end of Month</t>
  </si>
  <si>
    <t>Currency
Futures</t>
  </si>
  <si>
    <t>Open Interest as on last day of the month (in lots)</t>
  </si>
  <si>
    <t>USDINR</t>
  </si>
  <si>
    <t>EURINR</t>
  </si>
  <si>
    <t>GBPINR</t>
  </si>
  <si>
    <t>JPYINR</t>
  </si>
  <si>
    <t>EURUSD</t>
  </si>
  <si>
    <t>GBPUSD</t>
  </si>
  <si>
    <t>USDJPY</t>
  </si>
  <si>
    <t>Open Interest as on last day of the month ( in lots)</t>
  </si>
  <si>
    <t>1. Cross Currency was introduced wef Feb 27, 2018</t>
  </si>
  <si>
    <t>2. Options contracts on EURINR,GBPINR,JPYINR were introduced wef Feb 27, 2018</t>
  </si>
  <si>
    <t>Open Interest as on last day of the month
(in lots)</t>
  </si>
  <si>
    <t>Data includes Notional Value for Options</t>
  </si>
  <si>
    <t>Excludes data of Interest Rate Futures</t>
  </si>
  <si>
    <t>1 Month</t>
  </si>
  <si>
    <t>2 Month</t>
  </si>
  <si>
    <t>3 Month</t>
  </si>
  <si>
    <t>&gt; 3 Months</t>
  </si>
  <si>
    <t xml:space="preserve">2 Month   </t>
  </si>
  <si>
    <t>Interest Rate Futures</t>
  </si>
  <si>
    <t>Open Interest at
the end of</t>
  </si>
  <si>
    <t>Interest RateFutures</t>
  </si>
  <si>
    <t xml:space="preserve">Open Interest at the end of </t>
  </si>
  <si>
    <t>Source: BSE, NSE and MSEI</t>
  </si>
  <si>
    <t>Physical Delivery Settlement</t>
  </si>
  <si>
    <t>MTM Settlement</t>
  </si>
  <si>
    <t>Source: NSDL, CDSL</t>
  </si>
  <si>
    <t>Notional value of ODIs on Equity, Debt &amp; Derivatives as % of  Assets Under Custody of FPIs/Deemed FPIs</t>
  </si>
  <si>
    <t>Notional value of ODIs on Equity &amp; Debt  excluding Derivatives as % of  Assets Under Custody of FPIs/Deemed FPIs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</si>
  <si>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</si>
  <si>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</si>
  <si>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</si>
  <si>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</si>
  <si>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</si>
  <si>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</si>
  <si>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</si>
  <si>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</si>
  <si>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</si>
  <si>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</si>
  <si>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</si>
  <si>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</si>
  <si>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</si>
  <si>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MAY-20</t>
  </si>
  <si>
    <t>APR-20</t>
  </si>
  <si>
    <t>2. "Others" include Portfolio manager, partnership firm, trusts, depository receipts, AIFs, FCCB, HUFs, Brokers etc.</t>
  </si>
  <si>
    <t>Source: Custodians.</t>
  </si>
  <si>
    <t>Gross Mobilisation</t>
  </si>
  <si>
    <t>Redemption</t>
  </si>
  <si>
    <t>Net Inflow/ Outflow</t>
  </si>
  <si>
    <t>Assets at the
End of
Period</t>
  </si>
  <si>
    <t>Pvt. Sector</t>
  </si>
  <si>
    <t>Public Sector</t>
  </si>
  <si>
    <t>Open</t>
  </si>
  <si>
    <t>Year/  Month</t>
  </si>
  <si>
    <t>Equity</t>
  </si>
  <si>
    <t>Gross Purchases</t>
  </si>
  <si>
    <t>Gross Sales</t>
  </si>
  <si>
    <t>Net Purchases /Sales</t>
  </si>
  <si>
    <t>Net purchases /Sale</t>
  </si>
  <si>
    <t>Particulars</t>
  </si>
  <si>
    <t>No. of Clients</t>
  </si>
  <si>
    <t>Listed Equity</t>
  </si>
  <si>
    <t>Unlisted Equity</t>
  </si>
  <si>
    <t>Plain Debt</t>
  </si>
  <si>
    <t>Structured Debt</t>
  </si>
  <si>
    <t>Equity Derivatives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</si>
  <si>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</si>
  <si>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</si>
  <si>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</si>
  <si>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</si>
  <si>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</si>
  <si>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</si>
  <si>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</si>
  <si>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</si>
  <si>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</si>
  <si>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</si>
  <si>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</si>
  <si>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Quantity of Shares dematerialized</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</si>
  <si>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</si>
  <si>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</si>
  <si>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</si>
  <si>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</si>
  <si>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</si>
  <si>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</si>
  <si>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</si>
  <si>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</si>
  <si>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</si>
  <si>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The ratio of dematerialized equity shares to the total outstanding shares (market value)</t>
  </si>
  <si>
    <t>Source: NSDL and CDSL.</t>
  </si>
  <si>
    <t>Companies Live</t>
  </si>
  <si>
    <t>DPs Live</t>
  </si>
  <si>
    <t>DPs
Locations</t>
  </si>
  <si>
    <t>Demat 
Quantity 
(million securities)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</si>
  <si>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</si>
  <si>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</si>
  <si>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</si>
  <si>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</si>
  <si>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</si>
  <si>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</si>
  <si>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</si>
  <si>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</si>
  <si>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Quantity settled during the month</t>
  </si>
  <si>
    <t>Value Settled during the month</t>
  </si>
  <si>
    <t>No. of Issuers (Debt) / Companies (Equity)</t>
  </si>
  <si>
    <t>No. of Active Instruments</t>
  </si>
  <si>
    <t>(lakh)</t>
  </si>
  <si>
    <t>(Rs.crore)</t>
  </si>
  <si>
    <t>Exchanges</t>
  </si>
  <si>
    <t>Futures</t>
  </si>
  <si>
    <t>Options</t>
  </si>
  <si>
    <t>Agriculture</t>
  </si>
  <si>
    <t>Metals other than bullion</t>
  </si>
  <si>
    <t xml:space="preserve">Bullion </t>
  </si>
  <si>
    <t>Energy</t>
  </si>
  <si>
    <t>Gems and Stones</t>
  </si>
  <si>
    <t>Bullion</t>
  </si>
  <si>
    <t>NCDEX</t>
  </si>
  <si>
    <t>Permitted for trading</t>
  </si>
  <si>
    <t>Traded</t>
  </si>
  <si>
    <t>MCX</t>
  </si>
  <si>
    <t>Source: MCX and NCDEX</t>
  </si>
  <si>
    <t>Metals</t>
  </si>
  <si>
    <t>Volume ('000 tonnes)</t>
  </si>
  <si>
    <t>Source: MCX</t>
  </si>
  <si>
    <t>Source: NCDEX</t>
  </si>
  <si>
    <t>No.of Trading days</t>
  </si>
  <si>
    <t>Volume 
(in cents)</t>
  </si>
  <si>
    <t>No. of contracts traded</t>
  </si>
  <si>
    <t>Open interest at the end of the period</t>
  </si>
  <si>
    <t>Hedgers</t>
  </si>
  <si>
    <t>Name of the Commodity</t>
  </si>
  <si>
    <t>Gold</t>
  </si>
  <si>
    <t>Silver</t>
  </si>
  <si>
    <t>Aluminium</t>
  </si>
  <si>
    <t>Copper</t>
  </si>
  <si>
    <t>Lead</t>
  </si>
  <si>
    <t>Nickel</t>
  </si>
  <si>
    <t>Zinc</t>
  </si>
  <si>
    <t>Cardamom</t>
  </si>
  <si>
    <t>Cotton</t>
  </si>
  <si>
    <t>CPO</t>
  </si>
  <si>
    <t>Mentha Oil</t>
  </si>
  <si>
    <t>Crude Oil</t>
  </si>
  <si>
    <t>Natural Gas (trln. Btu)</t>
  </si>
  <si>
    <t>Grand Total (A+B+C+D)</t>
  </si>
  <si>
    <t>Source : MCX</t>
  </si>
  <si>
    <t>Barley</t>
  </si>
  <si>
    <t>Castorseed</t>
  </si>
  <si>
    <t>Chana</t>
  </si>
  <si>
    <t>Cotton seed oil cake</t>
  </si>
  <si>
    <t>Coriander</t>
  </si>
  <si>
    <t>Guar seed</t>
  </si>
  <si>
    <t>Guargum</t>
  </si>
  <si>
    <t>Jeera</t>
  </si>
  <si>
    <t>Kapas</t>
  </si>
  <si>
    <t>Maize</t>
  </si>
  <si>
    <t>Turmeric</t>
  </si>
  <si>
    <t>Wheat</t>
  </si>
  <si>
    <t>E</t>
  </si>
  <si>
    <t>! First revised estimates of national income, consumption expenditure, saving and capital formation for 2017-18 dated, 31.01.2019</t>
  </si>
  <si>
    <t>Data for CPI, WPI, IIP and External sector have been complied based on available information.</t>
  </si>
  <si>
    <t>Source :  RBI, FBIL,  MOSPI,  Ministry of Commerce &amp; Industry, Office of the Economic Adviser.</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</si>
  <si>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</si>
  <si>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</si>
  <si>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</si>
  <si>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</si>
  <si>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</si>
  <si>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</si>
  <si>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</si>
  <si>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13 : Trading in the Corporate Debt Market</t>
  </si>
  <si>
    <t>Table 14 : Ratings Assigned for Long-term Corporate Debt Securities (Maturity ≥ 1 year)</t>
  </si>
  <si>
    <t>Table 15 : Review of Accepted Ratings of Corporate Debt Securities (Maturity ≥ 1 year)</t>
  </si>
  <si>
    <t>Table 17 : Trends in Cash Segment of BSE</t>
  </si>
  <si>
    <t>Table 18 : Trends in Cash Segment of NSE</t>
  </si>
  <si>
    <t>Table 19 : Trends in Cash Segment of MSEI</t>
  </si>
  <si>
    <t>Table 21 : Category-wise Share of Turnover in Cash Segment of BSE</t>
  </si>
  <si>
    <t>Table 22 : Category-wise Share of Turnover in Cash Segment of NSE</t>
  </si>
  <si>
    <t>Table 23 : Category-wise Share of Turnover in Cash Segment of MSEI</t>
  </si>
  <si>
    <t>Table 31 : Settlement Statistics for Cash Segment of ICCL</t>
  </si>
  <si>
    <t>Table 32 : Settlement Statistics for Cash Segment of NSCCL</t>
  </si>
  <si>
    <t>Table 33 : Settlement Statistics for Cash Segment of MCCIL</t>
  </si>
  <si>
    <t>Table 34 : Trends in Equity Derivatives Segment at BSE (Turnover in Notional Value)</t>
  </si>
  <si>
    <t>Table 35 : Trends in Equity Derivatives Segment at NSE (Turnover in Notional Value)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</si>
  <si>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</si>
  <si>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</si>
  <si>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</si>
  <si>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</si>
  <si>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</si>
  <si>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</si>
  <si>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</si>
  <si>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45 : Instrument-wise Turnover in Currency Derivative Segment of BSE</t>
  </si>
  <si>
    <t>Table 46 : Instrument-wise Turnover in Currency Derivatives of NSE</t>
  </si>
  <si>
    <t>Table 47 : Instrument-wise Turnover in Currency Derivative Segment of MSEI</t>
  </si>
  <si>
    <t>Table 53 : Trends in Foreign Portfolio Investment</t>
  </si>
  <si>
    <t>Table 55 : Assets under the Custody of Custodians</t>
  </si>
  <si>
    <t>Table 57 : Status of Mutual Funds Industry in India</t>
  </si>
  <si>
    <t>Table 61 : Progress of Dematerialisation at NSDL and CDSL (Listed and Unlisted Companies)</t>
  </si>
  <si>
    <t>Table 66 : Trends in commodity derivatives at NCDEX</t>
  </si>
  <si>
    <t>Table 74 : Macro Economic Indicators</t>
  </si>
  <si>
    <t>Table 61: Progress of Dematerialisation at NSDL and CDSL (Listed and Unlisted Companies)</t>
  </si>
  <si>
    <t xml:space="preserve">Energy </t>
  </si>
  <si>
    <t xml:space="preserve">Contracts floated </t>
  </si>
  <si>
    <t>ICEX</t>
  </si>
  <si>
    <t xml:space="preserve"> </t>
  </si>
  <si>
    <t>2 </t>
  </si>
  <si>
    <t>Source: NCDEX, MCX, ICEX, BSE and NSE</t>
  </si>
  <si>
    <t>MCX  INDEX</t>
  </si>
  <si>
    <t>Nkrishi NCDEX INDEX</t>
  </si>
  <si>
    <t>2019-20 @ MCX COMDEX</t>
  </si>
  <si>
    <t>2019-20 @@ MCX   iCOMDEX</t>
  </si>
  <si>
    <t xml:space="preserve">2020-21$ </t>
  </si>
  <si>
    <t>Volume ('000 tonnes)*</t>
  </si>
  <si>
    <t>Year / 
Month</t>
  </si>
  <si>
    <t>Volume
('000 tonnes)</t>
  </si>
  <si>
    <t>Open interest 
  at the end of the period</t>
  </si>
  <si>
    <t>Agriculture Futures</t>
  </si>
  <si>
    <t>Metals Futures</t>
  </si>
  <si>
    <t>Gems and Stones Futures</t>
  </si>
  <si>
    <t xml:space="preserve">Total </t>
  </si>
  <si>
    <t>Volume 
('000 tonnes)</t>
  </si>
  <si>
    <t>Source: ICEX</t>
  </si>
  <si>
    <t>Volume ( '000 tonnes)</t>
  </si>
  <si>
    <t>Volume ('000  tonnes)</t>
  </si>
  <si>
    <t xml:space="preserve">Agriculture </t>
  </si>
  <si>
    <t xml:space="preserve">Client </t>
  </si>
  <si>
    <t>NA</t>
  </si>
  <si>
    <t>Source: MCX, NCDEX, ICEX, BSE and NSE</t>
  </si>
  <si>
    <t>Sr.No</t>
  </si>
  <si>
    <t>A</t>
  </si>
  <si>
    <t>Total for A</t>
  </si>
  <si>
    <t>B</t>
  </si>
  <si>
    <t>Metals other than Bullion</t>
  </si>
  <si>
    <t>Total for  B</t>
  </si>
  <si>
    <t>C</t>
  </si>
  <si>
    <t>Agricultural commodities</t>
  </si>
  <si>
    <t>Total for C</t>
  </si>
  <si>
    <t>D</t>
  </si>
  <si>
    <t>Total  of E</t>
  </si>
  <si>
    <t>F</t>
  </si>
  <si>
    <t xml:space="preserve">Metals </t>
  </si>
  <si>
    <t>Total of F</t>
  </si>
  <si>
    <t>G</t>
  </si>
  <si>
    <t>Grand Total (E+F+G)</t>
  </si>
  <si>
    <t>Value 
( crore)</t>
  </si>
  <si>
    <t>RM seed</t>
  </si>
  <si>
    <t>Soy bean</t>
  </si>
  <si>
    <t>Refined Soy Oil</t>
  </si>
  <si>
    <t>Guarseed</t>
  </si>
  <si>
    <t>Soybean</t>
  </si>
  <si>
    <t>Ref. Soy Oil</t>
  </si>
  <si>
    <t xml:space="preserve"> Turnover of options contract is notional value. </t>
  </si>
  <si>
    <t xml:space="preserve">Isabgulseed </t>
  </si>
  <si>
    <t>Pepper Mini</t>
  </si>
  <si>
    <t xml:space="preserve">Rubber </t>
  </si>
  <si>
    <t>Diamond 1 CT</t>
  </si>
  <si>
    <t>Diamond .5 CT</t>
  </si>
  <si>
    <t>Diamond .3 CT</t>
  </si>
  <si>
    <t>Paddy Basmati</t>
  </si>
  <si>
    <t>Gold M</t>
  </si>
  <si>
    <t>Guar Gum</t>
  </si>
  <si>
    <t>Guar Seed</t>
  </si>
  <si>
    <t>Cotton29</t>
  </si>
  <si>
    <t>C.</t>
  </si>
  <si>
    <t>Total (NSE)</t>
  </si>
  <si>
    <t>Gold Mini</t>
  </si>
  <si>
    <t>BR Crude</t>
  </si>
  <si>
    <t>BR Crude Mini</t>
  </si>
  <si>
    <t>Source : ICEX, BSE and NSE</t>
  </si>
  <si>
    <t xml:space="preserve">Table 5:  Capital Raised from the Primary Market through  Public and Rights Issues </t>
  </si>
  <si>
    <t>Total (Equity + Debt)</t>
  </si>
  <si>
    <t>Equity Issue</t>
  </si>
  <si>
    <t>Debt Issue</t>
  </si>
  <si>
    <t>Amount  (₹crore)</t>
  </si>
  <si>
    <t>Amount (₹ crore)</t>
  </si>
  <si>
    <t>1. Equity public issues also includes issues listed on SME platform.</t>
  </si>
  <si>
    <t>Table 6:  Issues Listed on SME Platform</t>
  </si>
  <si>
    <t>Table 7:  Industry-wise Classification of Capital Raised through Public and Rights Issues (Equity)</t>
  </si>
  <si>
    <t>Amount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</si>
  <si>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</si>
  <si>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</si>
  <si>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</si>
  <si>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</si>
  <si>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</si>
  <si>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</si>
  <si>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</si>
  <si>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</si>
  <si>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</si>
  <si>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</si>
  <si>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</si>
  <si>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</si>
  <si>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</si>
  <si>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Insurance</t>
  </si>
  <si>
    <t>Oil &amp; Natural Gas</t>
  </si>
  <si>
    <t>Plastic</t>
  </si>
  <si>
    <t>Power</t>
  </si>
  <si>
    <t>Printing</t>
  </si>
  <si>
    <t>Roads &amp; Highways</t>
  </si>
  <si>
    <t>Telecom</t>
  </si>
  <si>
    <t>Textile</t>
  </si>
  <si>
    <t>Misc</t>
  </si>
  <si>
    <t>2012-21$</t>
  </si>
  <si>
    <t xml:space="preserve">Table 57:  Status of Mutual Funds Industry in India </t>
  </si>
  <si>
    <t>Sr. No.</t>
  </si>
  <si>
    <t>Scheme Category</t>
  </si>
  <si>
    <t xml:space="preserve">No. of schemes </t>
  </si>
  <si>
    <t xml:space="preserve">No. of Folios </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</si>
  <si>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</si>
  <si>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</si>
  <si>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</si>
  <si>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</si>
  <si>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</si>
  <si>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</si>
  <si>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</si>
  <si>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</si>
  <si>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</si>
  <si>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</si>
  <si>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</si>
  <si>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</si>
  <si>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</si>
  <si>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</si>
  <si>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</si>
  <si>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</si>
  <si>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</si>
  <si>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</si>
  <si>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</si>
  <si>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</si>
  <si>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</si>
  <si>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</si>
  <si>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</si>
  <si>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</si>
  <si>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</si>
  <si>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</si>
  <si>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</si>
  <si>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</si>
  <si>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</si>
  <si>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</si>
  <si>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</si>
  <si>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</si>
  <si>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</si>
  <si>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</si>
  <si>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</si>
  <si>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</si>
  <si>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</si>
  <si>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</si>
  <si>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</si>
  <si>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</si>
  <si>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</si>
  <si>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</si>
  <si>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</si>
  <si>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</si>
  <si>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</si>
  <si>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</si>
  <si>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</si>
  <si>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</si>
  <si>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</si>
  <si>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</si>
  <si>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</si>
  <si>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</si>
  <si>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</si>
  <si>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</si>
  <si>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</si>
  <si>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</si>
  <si>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</si>
  <si>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</si>
  <si>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</si>
  <si>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</si>
  <si>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</si>
  <si>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</si>
  <si>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</si>
  <si>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</si>
  <si>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</si>
  <si>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</si>
  <si>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</si>
  <si>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Interval Schemes</t>
  </si>
  <si>
    <t>Total C -Interval Schemes</t>
  </si>
  <si>
    <t>Grand Total (A+B+C)</t>
  </si>
  <si>
    <t>Fund of Funds Scheme (Domestic)</t>
  </si>
  <si>
    <t>Discretionary</t>
  </si>
  <si>
    <t>Non-Discretionary</t>
  </si>
  <si>
    <t>Advisory</t>
  </si>
  <si>
    <t>Discretionary#</t>
  </si>
  <si>
    <t>Advisory**</t>
  </si>
  <si>
    <t>Total*</t>
  </si>
  <si>
    <t xml:space="preserve">2. **Value of Assets for which Advisory Services are being given. </t>
  </si>
  <si>
    <t>4.  The above data is based on the monthly report received from Portfolio Managers.</t>
  </si>
  <si>
    <t>Table 8:  Sector-wise and Region-wise Distribution of Capital Mobilised through Public and Rights Issues (Equity)</t>
  </si>
  <si>
    <t>Table 9:  Size-wise Classification of Capital Raised through Public and Rights Issues (Equity)</t>
  </si>
  <si>
    <t xml:space="preserve">  ≥ 100 crore - &lt; 500 crore</t>
  </si>
  <si>
    <t>&gt;=500 crore</t>
  </si>
  <si>
    <t>2,03,39,849</t>
  </si>
  <si>
    <t xml:space="preserve">IV.  Monetary and Banking Indicators                  </t>
  </si>
  <si>
    <t xml:space="preserve">V. Interest Rate                        </t>
  </si>
  <si>
    <t>Call Money Rate (Weighted Average)</t>
  </si>
  <si>
    <t>91-Day-Treasury Bill (Primary Yield)</t>
  </si>
  <si>
    <t>8.15/9.40</t>
  </si>
  <si>
    <t xml:space="preserve">Term Deposit Rate &gt; 1 year (Maximum) </t>
  </si>
  <si>
    <t>5.70/6.00</t>
  </si>
  <si>
    <t>5.10/5.90</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</si>
  <si>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</si>
  <si>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</si>
  <si>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</si>
  <si>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</si>
  <si>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</si>
  <si>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</si>
  <si>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</si>
  <si>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</si>
  <si>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</si>
  <si>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</si>
  <si>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680^</t>
  </si>
  <si>
    <t>1,780^</t>
  </si>
  <si>
    <t>Wholesale Price Index (2011-12=100)</t>
  </si>
  <si>
    <t>Na@</t>
  </si>
  <si>
    <t>Consumer Price Index (2012 =100)</t>
  </si>
  <si>
    <t>General</t>
  </si>
  <si>
    <t>Mining</t>
  </si>
  <si>
    <t>Manufacturing</t>
  </si>
  <si>
    <t>Electricity</t>
  </si>
  <si>
    <t>X. External Sector Indicators (USD million)</t>
  </si>
  <si>
    <t xml:space="preserve">Exports </t>
  </si>
  <si>
    <t>Imports</t>
  </si>
  <si>
    <t>Trade Balance</t>
  </si>
  <si>
    <t xml:space="preserve">Notes: </t>
  </si>
  <si>
    <t># Provisional Extimates as per MOSPI press release dated 31.05.2020</t>
  </si>
  <si>
    <t xml:space="preserve">^ cumulative figure value of the respective month for 2020-21 </t>
  </si>
  <si>
    <t>^^ cumulative figure value of the respective month for 2019-20</t>
  </si>
  <si>
    <t xml:space="preserve"> @ All Commodities WPI could not be computed for April-2020 due to non availability of manufactured product group index</t>
  </si>
  <si>
    <t>Table 74:  Macro Economic Indicators</t>
  </si>
  <si>
    <t>VI. Capital Market Indicators (₹crore)</t>
  </si>
  <si>
    <t>Jun-20</t>
  </si>
  <si>
    <t>Table 16: Distribution of Turnover on Cash Segments of Stock Exchanges (`crore)</t>
  </si>
  <si>
    <t>BAJAJ FINSE</t>
  </si>
  <si>
    <t>Pro</t>
  </si>
  <si>
    <t>JUN-20</t>
  </si>
  <si>
    <t xml:space="preserve">Agridex Index </t>
  </si>
  <si>
    <t xml:space="preserve">Metal </t>
  </si>
  <si>
    <t>Conversion factors: Brent Crude Oil (1 Tonne = 7.33 Barrels)</t>
  </si>
  <si>
    <t>Agri Segment</t>
  </si>
  <si>
    <t>Non-Agri Segment</t>
  </si>
  <si>
    <t>Agridex Index</t>
  </si>
  <si>
    <t xml:space="preserve">Name of Agri. Commodity </t>
  </si>
  <si>
    <t>ICEX Futures</t>
  </si>
  <si>
    <t>Gems &amp; Stones</t>
  </si>
  <si>
    <t>Metal other than gems &amp; stones</t>
  </si>
  <si>
    <t>Total for B</t>
  </si>
  <si>
    <t>Agricultural Commodities</t>
  </si>
  <si>
    <t>Total - ICEX Futures (A+B+C)</t>
  </si>
  <si>
    <t>NSE Futures</t>
  </si>
  <si>
    <t>Total -NSE Futures (A+B)</t>
  </si>
  <si>
    <t>NSE Options</t>
  </si>
  <si>
    <t>Total - NSE Options( C)</t>
  </si>
  <si>
    <t xml:space="preserve">BSE Futures </t>
  </si>
  <si>
    <t>Silver KG</t>
  </si>
  <si>
    <t>Silver M</t>
  </si>
  <si>
    <t>Agricultural Cmmodities</t>
  </si>
  <si>
    <t>BSE Almond</t>
  </si>
  <si>
    <t>Brent Crude</t>
  </si>
  <si>
    <t>Total for D</t>
  </si>
  <si>
    <t>Total- BSE Futures (A+B+C+D)</t>
  </si>
  <si>
    <t>BSE Options</t>
  </si>
  <si>
    <t>Total - BSE Options</t>
  </si>
  <si>
    <t>7.40/9.00</t>
  </si>
  <si>
    <t>5.10/5.65</t>
  </si>
  <si>
    <t>1. Figures are compiled based on reports submitted by FPIs/deemed FPIs issuing ODIs.</t>
  </si>
  <si>
    <t>2. Column 4 Figures are compiled on the basis of reports submitted by custodians &amp; does not includes positions taken by FPIs/deemed FPIs in derivatives.</t>
  </si>
  <si>
    <t>3. The total value of ODIs excludes the unhedged positions &amp; portfolio hedging positions taken by the FPIs/deemed FPIs issuing ODIs.</t>
  </si>
  <si>
    <t>Stock Exchanges (Cash Segment)#</t>
  </si>
  <si>
    <t>Stock Exchanges (Equity Derivatives Segment)#</t>
  </si>
  <si>
    <t>Stock Exchanges (Currency Derivatives Segment)#</t>
  </si>
  <si>
    <t>Stock Exchanges (Commodity Derivatives Segment)#</t>
  </si>
  <si>
    <t>International Exchange (IFSC)#</t>
  </si>
  <si>
    <t># SEBI has granted recognition for carring out operations in the respective segment.</t>
  </si>
  <si>
    <t>Date of Listing</t>
  </si>
  <si>
    <t xml:space="preserve"> Offers</t>
  </si>
  <si>
    <t>3. The data of Debt is being prepared based on closing date.</t>
  </si>
  <si>
    <t>Table 31: Settlement Statistics for Cash Segment of ICCL</t>
  </si>
  <si>
    <t>Table 32: Settlement Statistics for Cash Segment of NSCCL</t>
  </si>
  <si>
    <t>Table 33: Settlement Statistics for Cash Segment of MCCIL</t>
  </si>
  <si>
    <t>Source: ICCL, NSCCL and MCCIL.</t>
  </si>
  <si>
    <t>Source: ICCL, NSCCL and MCCIL</t>
  </si>
  <si>
    <t>Table 1: SEBI Recognised/Registered Intermediaries / Market Infrastructure Institutions</t>
  </si>
  <si>
    <t>Table 11: Preferential Allotments Listed at Stock Exchanges</t>
  </si>
  <si>
    <t>Particular</t>
  </si>
  <si>
    <t>Amount ` crore)</t>
  </si>
  <si>
    <t>Table 12: Private Placement of Corporate Debt Reported to Stock Exchanges</t>
  </si>
  <si>
    <t>Table 45: Instrument-wise Turnover in Currency Derivatives Segment of BSE</t>
  </si>
  <si>
    <t>Table 46: Instrument-wise Turnover in Currency Derivatives Segment of NSE</t>
  </si>
  <si>
    <t>Table 47:  Instrument-wise Turnover in Currency Derivatives Segment of MSEI</t>
  </si>
  <si>
    <t>Table 64: Trends in Commodity Indices</t>
  </si>
  <si>
    <t>Table 71: Commodity-wise Turnover and Trading Volume at MCX</t>
  </si>
  <si>
    <t>Table 73: Commodity-wise Turnover and Trading Volume at ICEX, BSE and NSE</t>
  </si>
  <si>
    <t>II. Gross Saving as a per cent of Gross national Disposable Income at current market prices in 2018-19!</t>
  </si>
  <si>
    <t>Cash Reserve Ratio (per cent)</t>
  </si>
  <si>
    <t>Repo Rate (per cent)</t>
  </si>
  <si>
    <t>Base rate (per cent)</t>
  </si>
  <si>
    <t>Delivered Quantity to Traded Quantity (per cent)</t>
  </si>
  <si>
    <t>Delivered Value to Total Turnover (per cent)</t>
  </si>
  <si>
    <t>Demat Delivered Quantity to Total Delivered Quantity (per cent)</t>
  </si>
  <si>
    <t>Short Delivery to Delivery Quantity (per cent)</t>
  </si>
  <si>
    <t>Demat Delivered Value to Total Delivered Value (per cent)</t>
  </si>
  <si>
    <t>Table 16 : Distribution of Turnover on Cash Segments of Stock Exchanges  (₹crore)</t>
  </si>
  <si>
    <t>Infrastructure Investment Trusts (InvITs)</t>
  </si>
  <si>
    <t>Table 3: Open Offers Closed under SAST Regulations (during the month)</t>
  </si>
  <si>
    <t>Table 3 :  Open Offers Closed under SAST Regulations (during the month)</t>
  </si>
  <si>
    <t>Category-wise</t>
  </si>
  <si>
    <t>Instrument-wise</t>
  </si>
  <si>
    <t>Table 2: Company-wise Capital Raised through Public and Rights Issues (Equity) during the month</t>
  </si>
  <si>
    <t>Table 2 : Company-wise Capital Raised through Public and Rights Issues (Equity) during the month</t>
  </si>
  <si>
    <t>Table 11 : Preferential Allotments Listed at Stock Exchanges</t>
  </si>
  <si>
    <t>Table 12 : Private Placement of Corporate Debt Reported to Stock Exchanges</t>
  </si>
  <si>
    <t>Table 1 : SEBI Registered Market Intermediaries/Market Infrastructure Institutions</t>
  </si>
  <si>
    <t xml:space="preserve">Table 20 : City-wise Distribution of Turnover on Cash Segment of Exchanges </t>
  </si>
  <si>
    <t>Table 27 : Advances/Declines in Cash Segment of Exchanges</t>
  </si>
  <si>
    <t>Table 28: Trading Frequency in Cash Segment of Exchanges</t>
  </si>
  <si>
    <t>Table 28 : Trading Frequency in Cash Segment of of Exchanges</t>
  </si>
  <si>
    <t>(per cent)</t>
  </si>
  <si>
    <t xml:space="preserve">Table 36: Settlement Statistics in Equity Derivatives Segment </t>
  </si>
  <si>
    <t xml:space="preserve"> (per cent)</t>
  </si>
  <si>
    <t>Table 44: Settlement Statistics of Currency Derivatives Segment</t>
  </si>
  <si>
    <t xml:space="preserve"> (₹ crore)</t>
  </si>
  <si>
    <t xml:space="preserve">Table 44 : Settlement Statistics of Currency Derivatives Segment </t>
  </si>
  <si>
    <t>(₹ crore)</t>
  </si>
  <si>
    <t xml:space="preserve">Table 48: Maturity-wise Turnover in Currency Derivatives Segment of BSE </t>
  </si>
  <si>
    <t xml:space="preserve">Table 48 : Maturity-wise Turnover in Currency Derivative Segment of BSE </t>
  </si>
  <si>
    <t xml:space="preserve">Table 49: Maturity-wise Turnover in Currency Derivatives Segment of NSE  </t>
  </si>
  <si>
    <t xml:space="preserve">Table 49 : Maturity-wise Turnover in Currency Derivative Segment of NSE </t>
  </si>
  <si>
    <t xml:space="preserve">Table 29 : Daily Volatility of Major Indices  </t>
  </si>
  <si>
    <t xml:space="preserve">Table 50 : Maturity-wise Turnover in Currency Derivative Segment of MSEI </t>
  </si>
  <si>
    <t xml:space="preserve">Table 50: Maturity-wise Turnover in Currency Derivatives Segment of MSEI </t>
  </si>
  <si>
    <t xml:space="preserve">Table 51: Trading Statistics in Interest Rate Futures Segment </t>
  </si>
  <si>
    <t xml:space="preserve">Table 51 :  Trading Statistics in Interest Rate Futures Segment </t>
  </si>
  <si>
    <t xml:space="preserve">Table 52: Settlement Statistics in Interest Rate Futures Segment </t>
  </si>
  <si>
    <t>Table 52 : Settlement Statistics in Interest Rate Futures Segment</t>
  </si>
  <si>
    <t>Table 54 : Notional Value of Offshore Derivative Instruments (ODIs) compared to Assets Under Custody (AUC) of FPIs/Deemed FPIs</t>
  </si>
  <si>
    <t>Table 54: Notional Value of Offshore Derivative Instruments (ODIs) compared to Assets Under Custody (AUC) of FPIs/Deemed FPIs</t>
  </si>
  <si>
    <t xml:space="preserve">Table 56: Trends in Resource Mobilization by Mutual Funds </t>
  </si>
  <si>
    <t>Table 56 : Trends in Resource Mobilization by Mutual Funds</t>
  </si>
  <si>
    <t>Table 58: Trends in Transactions on Stock Exchanges by Mutual Funds</t>
  </si>
  <si>
    <t>Table 58 : Trends in Transactions on Stock Exchanges by Mutual Funds</t>
  </si>
  <si>
    <t>Table 59: Assets Managed by Portfolio Managers</t>
  </si>
  <si>
    <t>Table 59 : Assets Managed by Portfolio Managers</t>
  </si>
  <si>
    <t>Table 63 : Number of Commodities Permitted and Traded at Exchanges</t>
  </si>
  <si>
    <t>Table 64 : Trends in Commodity Indices</t>
  </si>
  <si>
    <t xml:space="preserve">Table 65: Trends in Commodity Derivatives at MCX </t>
  </si>
  <si>
    <t xml:space="preserve">Table 65 : Trends in Commodity Derivatives at MCX </t>
  </si>
  <si>
    <t xml:space="preserve">Table 66: Trends in Commodity Derivatives at NCDEX </t>
  </si>
  <si>
    <t>Table 67: Trends in Commodity Derivatives at ICEX</t>
  </si>
  <si>
    <t>Table 67 : Trends in Commodity Derivatives at ICEX</t>
  </si>
  <si>
    <t>Table 68 : Trends in Commodity Derivatives Segment at BSE</t>
  </si>
  <si>
    <t>Table 69 : Trends in Commodity Derivatives Segment at NSE</t>
  </si>
  <si>
    <t xml:space="preserve">Table 68: Trends in Commodity Derivatives Segment at BSE </t>
  </si>
  <si>
    <t>Table 69: Trends in Commodity Derivatives Segment at NSE</t>
  </si>
  <si>
    <t>Table 70: Participant-wise percentage Share of Turnover in Commodity Derivatives at various Exchanges</t>
  </si>
  <si>
    <t>Table 70 : Participant-wise percentage Share of Turnover in Commodity Derivatives at various Exchanges</t>
  </si>
  <si>
    <t>Table 71 : Commodity-wise Turnover and Trading Volume at MCX</t>
  </si>
  <si>
    <t xml:space="preserve">Table 72: Commodity-wise Turnover and Trading Volume at NCDEX </t>
  </si>
  <si>
    <t xml:space="preserve">Table 72 : Commodity-wise Turnover and Trading Volume at NCDEX </t>
  </si>
  <si>
    <t>Table 73 : Commodity-wise Turnover and Trading Volume at ICEX, BSE and NSE</t>
  </si>
  <si>
    <t>Money Supply (M3)  (₹ billion)</t>
  </si>
  <si>
    <t>Aggregate Deposit (₹ billion)</t>
  </si>
  <si>
    <t>Bank Credit (₹ billion)</t>
  </si>
  <si>
    <t>Govt. Market Borrowing-Gross (₹ billion)</t>
  </si>
  <si>
    <t>Cumulative Net Investment (USD million)</t>
  </si>
  <si>
    <t>Net Investment (USD million)</t>
  </si>
  <si>
    <t xml:space="preserve">Table 30 : Percentage Share of Top ‘N’ Securities/Members in Turnover of Cash Segment of Exchanges </t>
  </si>
  <si>
    <t>No. of Trades(lakh)</t>
  </si>
  <si>
    <t>Traded Quantity   (lakh)</t>
  </si>
  <si>
    <t>Delivered Quantity   (lakh)</t>
  </si>
  <si>
    <t>Delivered Quantity in Demat Mode (lakh)</t>
  </si>
  <si>
    <t>Short Delivery (Auctioned quantity) (lakh)</t>
  </si>
  <si>
    <r>
      <rPr>
        <b/>
        <sz val="11"/>
        <color indexed="8"/>
        <rFont val="Palatino Linotype"/>
        <family val="1"/>
      </rPr>
      <t>Note</t>
    </r>
    <r>
      <rPr>
        <sz val="11"/>
        <color indexed="8"/>
        <rFont val="Palatino Linotype"/>
        <family val="1"/>
      </rPr>
      <t>- No. - Number</t>
    </r>
  </si>
  <si>
    <t>as per cent of Equity 
Capital</t>
  </si>
  <si>
    <t>2. From April, 2020 onwards the data of equity is being prepared based on the listing date of the issues as against earlier practice of preparing it based on the closing date.</t>
  </si>
  <si>
    <t>From April, 2020 onwards the data of equity is being prepared based on the listing date of the issues as against earlier practice of preparing it based on the closing date.</t>
  </si>
  <si>
    <r>
      <t>From April, 2020 onwards the data is being prepared based on the listing date of the issues</t>
    </r>
    <r>
      <rPr>
        <sz val="12"/>
        <color rgb="FF1F497D"/>
        <rFont val="Calibri"/>
        <family val="2"/>
      </rPr>
      <t> </t>
    </r>
    <r>
      <rPr>
        <sz val="12"/>
        <color rgb="FF000000"/>
        <rFont val="Calibri"/>
        <family val="2"/>
      </rPr>
      <t>as against earlier practice of preparing it based on the closing date.</t>
    </r>
  </si>
  <si>
    <r>
      <rPr>
        <b/>
        <sz val="9"/>
        <color indexed="8"/>
        <rFont val="Arial"/>
        <family val="2"/>
      </rPr>
      <t>Note:</t>
    </r>
    <r>
      <rPr>
        <sz val="9"/>
        <color indexed="8"/>
        <rFont val="Arial"/>
        <family val="2"/>
      </rPr>
      <t xml:space="preserve"> All the issues are compiled from the Prospectus of Issuer Companies filed with SEBI.</t>
    </r>
  </si>
  <si>
    <t>Notes -</t>
  </si>
  <si>
    <r>
      <rPr>
        <b/>
        <sz val="11"/>
        <color indexed="8"/>
        <rFont val="Garamond"/>
        <family val="1"/>
      </rPr>
      <t xml:space="preserve">Notes </t>
    </r>
    <r>
      <rPr>
        <sz val="11"/>
        <color indexed="8"/>
        <rFont val="Garamond"/>
        <family val="1"/>
      </rPr>
      <t>- From April, 2020 onwards the data of equity is being prepared based on the listing date of the issues as against earlier practice of preparing it based on the closing date.</t>
    </r>
  </si>
  <si>
    <r>
      <rPr>
        <b/>
        <sz val="11"/>
        <color indexed="8"/>
        <rFont val="Garamond"/>
        <family val="1"/>
      </rPr>
      <t>Notes -</t>
    </r>
    <r>
      <rPr>
        <sz val="11"/>
        <color indexed="8"/>
        <rFont val="Garamond"/>
        <family val="1"/>
      </rPr>
      <t xml:space="preserve"> From April, 2020 onwards the data of equity is being prepared based on the listing date of the issues as against earlier practice of preparing it based on the closing date.</t>
    </r>
  </si>
  <si>
    <r>
      <rPr>
        <b/>
        <sz val="11"/>
        <color indexed="8"/>
        <rFont val="Garamond"/>
        <family val="1"/>
      </rPr>
      <t xml:space="preserve">Notes - </t>
    </r>
    <r>
      <rPr>
        <sz val="11"/>
        <color indexed="8"/>
        <rFont val="Garamond"/>
        <family val="1"/>
      </rPr>
      <t>From April, 2020 onwards the data of equity is being prepared based on the listing date of the issues as against earlier practice of preparing it based on the closing date.</t>
    </r>
  </si>
  <si>
    <r>
      <rPr>
        <b/>
        <sz val="9"/>
        <color indexed="8"/>
        <rFont val="Arial"/>
        <family val="2"/>
      </rPr>
      <t>Notes:</t>
    </r>
    <r>
      <rPr>
        <sz val="9"/>
        <color indexed="8"/>
        <rFont val="Arial"/>
        <family val="2"/>
      </rPr>
      <t xml:space="preserve"> 1. Trading Value :- For Futures, Value of contract = Traded Qty*Traded Price. 2. For Options, Value of contract = Traded Qty*(Strike Price+Traded Premium)</t>
    </r>
  </si>
  <si>
    <r>
      <rPr>
        <b/>
        <sz val="9"/>
        <color indexed="8"/>
        <rFont val="Arial"/>
        <family val="2"/>
      </rPr>
      <t>Notes:</t>
    </r>
    <r>
      <rPr>
        <sz val="9"/>
        <color indexed="8"/>
        <rFont val="Arial"/>
        <family val="2"/>
      </rPr>
      <t xml:space="preserve"> 1. With the commencement of FPI Regime from June 1, 2014, the erstwhile FIIs, Sub Accounts and QFIs are merged into a new investor class termed as .Foreign Portfolio Investors (FPIs).</t>
    </r>
  </si>
  <si>
    <t xml:space="preserve">Table 36 : Settlement Statistics in Equity Derivatives Segment </t>
  </si>
  <si>
    <t xml:space="preserve">Notional value of ODIs on Equity, Debt &amp; Derivatives  (₹ crore) </t>
  </si>
  <si>
    <t xml:space="preserve">Notional value of ODIs on Equity &amp; Debt  excluding Derivatives  (₹ crore) </t>
  </si>
  <si>
    <t>Assets Under Custody of FPIs/Deemed FPIs  (₹ crore)</t>
  </si>
  <si>
    <t>Funds mobilized  (₹ crore)</t>
  </si>
  <si>
    <t>Repurchase/ Redemptio  (₹ crore)</t>
  </si>
  <si>
    <t>Net Inflow (+ve)/ Outflow (-ve)   (₹ crore)</t>
  </si>
  <si>
    <t>Net Assets Under Management as on  (₹ crore)</t>
  </si>
  <si>
    <t>Jul-20</t>
  </si>
  <si>
    <t>Jun-15</t>
  </si>
  <si>
    <t>No. of Trades (Lakh)</t>
  </si>
  <si>
    <t>Traded Quantity (Lakh)</t>
  </si>
  <si>
    <t>Demat Securities Traded (Lakh)</t>
  </si>
  <si>
    <t>(Percentage share in Turnover)</t>
  </si>
  <si>
    <t>HDFC Life Insurance Company Ltd.</t>
  </si>
  <si>
    <t>Table 26: Component Stocks: SX40 Index</t>
  </si>
  <si>
    <t>Table 29: Daily Volatility of Major Indices</t>
  </si>
  <si>
    <t>No. of Trades(Lakh)</t>
  </si>
  <si>
    <t>Delivered Quantity   (Lakh)</t>
  </si>
  <si>
    <t>Delivered Quantity in Demat Mode (Lakh)</t>
  </si>
  <si>
    <t>Month Sorting</t>
  </si>
  <si>
    <t>Delivered Value      (₹ crore)</t>
  </si>
  <si>
    <t>Delivered Value in Demat Mode     (₹ crore)</t>
  </si>
  <si>
    <t>Funds Pay-in (₹ crore)</t>
  </si>
  <si>
    <t>Securities Pay-in (₹ crore)</t>
  </si>
  <si>
    <t>Settlement Guarantee Fund(₹ crore)</t>
  </si>
  <si>
    <t>JUL-20</t>
  </si>
  <si>
    <t>Lakh</t>
  </si>
  <si>
    <t>Crore</t>
  </si>
  <si>
    <t>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t>
  </si>
  <si>
    <t>Table 60: Progress Report of NSDL &amp; CDSL as on end of Jul-20 (Listed Companies)</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</si>
  <si>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</si>
  <si>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(Lakh)</t>
  </si>
  <si>
    <t>Note: The categories included in Others are Preference Shares, Mutual Fund Units, Warrants, PTCs, Treasury Bills, CPs, CDs and Government Securities.</t>
  </si>
  <si>
    <t>Table 63: Number of commodities permitted and traded at exchanges</t>
  </si>
  <si>
    <t xml:space="preserve">Note 1:@ Figures for MCX COMDEX for the F.Y. 2019-20 are upto Dec. 2019 (Apr- Dec 2019) as the Exchange discontiuned disseminating data  for MCX COMDEX from 16th January 2020.  </t>
  </si>
  <si>
    <t>Note 2: @@Data from January 2020 are for the MCX iCOMDEX composite index and accordingly open, high, low and close is calculated for the indices from January 2020 onwards.</t>
  </si>
  <si>
    <r>
      <t>Turnover 
(</t>
    </r>
    <r>
      <rPr>
        <sz val="10"/>
        <color theme="1"/>
        <rFont val="Rupee Foradian"/>
        <family val="2"/>
      </rPr>
      <t>₹</t>
    </r>
    <r>
      <rPr>
        <b/>
        <sz val="10"/>
        <color theme="1"/>
        <rFont val="Rupee Foradian"/>
        <family val="2"/>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</si>
  <si>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</si>
  <si>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</si>
  <si>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</si>
  <si>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</si>
  <si>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</si>
  <si>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Note : Natural Gas volume is in Trillion BTU and is not included in volume ('000 tonnes) of energy contracts.</t>
  </si>
  <si>
    <t xml:space="preserve">Call options </t>
  </si>
  <si>
    <t xml:space="preserve">Put options </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</si>
  <si>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</si>
  <si>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</si>
  <si>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 xml:space="preserve">Notes : Contract size for all diamond futures contract at ICEX is one cent. </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</si>
  <si>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</si>
  <si>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</si>
  <si>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</si>
  <si>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</si>
  <si>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</si>
  <si>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Moong</t>
  </si>
  <si>
    <t>Paddy Basmati Rice 1121</t>
  </si>
  <si>
    <t>RM Seed</t>
  </si>
  <si>
    <t>Steel Long</t>
  </si>
  <si>
    <t>* The data of the Market Capitalization provided in the Bulletin includes listed as well as permitted to trade companies</t>
  </si>
  <si>
    <t>The city-wise distribution of turnover is based on the cities uploaded in the UCC database of the Exchange for clientele trades and members registered office city for proprietary trades.</t>
  </si>
  <si>
    <r>
      <rPr>
        <b/>
        <sz val="9"/>
        <color indexed="8"/>
        <rFont val="Arial"/>
        <family val="2"/>
      </rPr>
      <t>Notes:</t>
    </r>
    <r>
      <rPr>
        <sz val="9"/>
        <color indexed="8"/>
        <rFont val="Arial"/>
        <family val="2"/>
      </rPr>
      <t xml:space="preserve"> 1. Beta &amp; R2 are calculated for the trailing 12 months. Beta measures the  degree to which any portfolio of stocks is affected as compared to the effect on the market as a whole.</t>
    </r>
  </si>
  <si>
    <r>
      <t>2. The coefficient of determination (R</t>
    </r>
    <r>
      <rPr>
        <vertAlign val="superscript"/>
        <sz val="9"/>
        <color indexed="8"/>
        <rFont val="Arial"/>
        <family val="2"/>
      </rPr>
      <t>2</t>
    </r>
    <r>
      <rPr>
        <sz val="9"/>
        <color indexed="8"/>
        <rFont val="Arial"/>
        <family val="2"/>
      </rPr>
      <t>) measures the strength of relationship between two variables the return on  a security versus that of the market.</t>
    </r>
  </si>
  <si>
    <r>
      <rPr>
        <b/>
        <sz val="9"/>
        <color indexed="8"/>
        <rFont val="Arial"/>
        <family val="2"/>
      </rPr>
      <t>Notes:</t>
    </r>
    <r>
      <rPr>
        <sz val="9"/>
        <color indexed="8"/>
        <rFont val="Arial"/>
        <family val="2"/>
      </rPr>
      <t xml:space="preserve"> 1. Beta &amp; R2 are calculated for the the trailing 12 months. Beta measures the  degree to which any portfolio of stocks is affected as compared to the effect on the market as a whole.</t>
    </r>
  </si>
  <si>
    <t>5. Impact Cost for Nifty 50 is for a portfolio of Rs. 50 lakhs  and is weightage average impact cost.</t>
  </si>
  <si>
    <r>
      <t>2. Beta &amp; R</t>
    </r>
    <r>
      <rPr>
        <vertAlign val="superscript"/>
        <sz val="9"/>
        <color indexed="8"/>
        <rFont val="Arial"/>
        <family val="2"/>
      </rPr>
      <t>2</t>
    </r>
    <r>
      <rPr>
        <sz val="9"/>
        <color indexed="8"/>
        <rFont val="Arial"/>
        <family val="2"/>
      </rPr>
      <t xml:space="preserve"> are calculated for the trailing 12 months</t>
    </r>
  </si>
  <si>
    <t>4. *Since there is no trading in the SX40 constituents, the Impact Cost for the given stocks is NiL.</t>
  </si>
  <si>
    <r>
      <rPr>
        <b/>
        <sz val="9"/>
        <color indexed="8"/>
        <rFont val="Arial"/>
        <family val="2"/>
      </rPr>
      <t>Notes:</t>
    </r>
    <r>
      <rPr>
        <sz val="9"/>
        <color indexed="8"/>
        <rFont val="Arial"/>
        <family val="2"/>
      </rPr>
      <t xml:space="preserve">  Advance/Decline is calculated based on the average price methodology.                                                                           </t>
    </r>
  </si>
  <si>
    <r>
      <rPr>
        <b/>
        <sz val="9"/>
        <color indexed="8"/>
        <rFont val="Arial"/>
        <family val="2"/>
      </rPr>
      <t xml:space="preserve">Notes: </t>
    </r>
    <r>
      <rPr>
        <sz val="9"/>
        <color indexed="8"/>
        <rFont val="Arial"/>
        <family val="2"/>
      </rPr>
      <t>Volatility is calculated as the standard deviation of the natural log of daily returns in indices for the respective period.</t>
    </r>
  </si>
  <si>
    <r>
      <rPr>
        <b/>
        <sz val="9"/>
        <color indexed="8"/>
        <rFont val="Arial"/>
        <family val="2"/>
      </rPr>
      <t>Notes</t>
    </r>
    <r>
      <rPr>
        <sz val="9"/>
        <color indexed="8"/>
        <rFont val="Arial"/>
        <family val="2"/>
      </rPr>
      <t>: 1. Data for Top N scrips has been compiled for all markets except auction market &amp; retail debt market and includes series EQ, BE,BT, BL and IL.</t>
    </r>
  </si>
  <si>
    <t>Source: ICCL</t>
  </si>
  <si>
    <r>
      <rPr>
        <b/>
        <sz val="9"/>
        <color indexed="8"/>
        <rFont val="Arial"/>
        <family val="2"/>
      </rPr>
      <t xml:space="preserve">Notes </t>
    </r>
    <r>
      <rPr>
        <sz val="9"/>
        <color indexed="8"/>
        <rFont val="Arial"/>
        <family val="2"/>
      </rPr>
      <t>- Settlement Statistics for settlement type N, excluding CM Series IL &amp; BL</t>
    </r>
  </si>
  <si>
    <t>Source: NSCCL</t>
  </si>
  <si>
    <t>Source: MCCIL</t>
  </si>
  <si>
    <r>
      <rPr>
        <b/>
        <sz val="9"/>
        <color indexed="8"/>
        <rFont val="Arial"/>
        <family val="2"/>
      </rPr>
      <t>Notes</t>
    </r>
    <r>
      <rPr>
        <sz val="9"/>
        <color indexed="8"/>
        <rFont val="Arial"/>
        <family val="2"/>
      </rPr>
      <t>: 1. Notional Turnover = (Strike Price + Premium) * Quantity.</t>
    </r>
  </si>
  <si>
    <r>
      <rPr>
        <b/>
        <sz val="9"/>
        <color indexed="8"/>
        <rFont val="Arial"/>
        <family val="2"/>
      </rPr>
      <t>Notes:</t>
    </r>
    <r>
      <rPr>
        <sz val="9"/>
        <color indexed="8"/>
        <rFont val="Arial"/>
        <family val="2"/>
      </rPr>
      <t xml:space="preserve"> 1. Notional Turnover = (Strike Price + Premium) * Quantity.</t>
    </r>
  </si>
  <si>
    <t>Source: ICCL and NSCCL</t>
  </si>
  <si>
    <t>1. *one of the PMS entity has closed/terminated its PMS activities as on March 31, 2019. The data includes holding/AUM not yet transferred to other Fund Managers</t>
  </si>
  <si>
    <t>8,06,744</t>
  </si>
  <si>
    <t>7,15,142</t>
  </si>
  <si>
    <t>22,63,317</t>
  </si>
  <si>
    <t>18,44,703</t>
  </si>
  <si>
    <t>4,18,614</t>
  </si>
  <si>
    <t>30,70,061</t>
  </si>
  <si>
    <t>25,59,845</t>
  </si>
  <si>
    <t>5,10,216</t>
  </si>
  <si>
    <t>No. of Companies Permitted</t>
  </si>
  <si>
    <t xml:space="preserve">No. of Companies Permitted </t>
  </si>
  <si>
    <t xml:space="preserve">Table 20: City-wise Distribution of Turnover on Cash Segments </t>
  </si>
  <si>
    <t xml:space="preserve">Table 27: Advances/Declines in Cash Segment </t>
  </si>
  <si>
    <t>Weightage (per cent)</t>
  </si>
  <si>
    <r>
      <t>R</t>
    </r>
    <r>
      <rPr>
        <b/>
        <vertAlign val="superscript"/>
        <sz val="10"/>
        <color indexed="8"/>
        <rFont val="Arial"/>
        <family val="2"/>
      </rPr>
      <t>2</t>
    </r>
  </si>
  <si>
    <t>Daily
Volatility
(per cent)</t>
  </si>
  <si>
    <t>Monthly
Return
(per cent)</t>
  </si>
  <si>
    <t>Impact
Cost
(per cent)</t>
  </si>
  <si>
    <t>Issued
Capital 
(`crore)</t>
  </si>
  <si>
    <t xml:space="preserve">Weightage (per cent)   </t>
  </si>
  <si>
    <r>
      <t>R</t>
    </r>
    <r>
      <rPr>
        <b/>
        <vertAlign val="superscript"/>
        <sz val="9"/>
        <color indexed="8"/>
        <rFont val="Arial"/>
        <family val="2"/>
      </rPr>
      <t>2</t>
    </r>
  </si>
  <si>
    <t>Daily Volatility (per cent)</t>
  </si>
  <si>
    <t>Monthly Return (per cent)</t>
  </si>
  <si>
    <t>Impact Cost (per cent) *</t>
  </si>
  <si>
    <t>Traded to Listed (per cent)</t>
  </si>
  <si>
    <t>Table 30: Percentage Share of Top ‘N’ Securities/Members in Turnover of Cash Segment of Exchanges (per cent)</t>
  </si>
  <si>
    <t>per cent</t>
  </si>
  <si>
    <t>Number of Clearing Corporations (connected)</t>
  </si>
  <si>
    <t>Average Quantity of shares settled daily (quantity of shares settled during the month)</t>
  </si>
  <si>
    <t>Average Value of shares settled daily (value of shares settled during the month)</t>
  </si>
  <si>
    <t>4,820^</t>
  </si>
  <si>
    <t>3,140^</t>
  </si>
  <si>
    <t>5.10/5.50</t>
  </si>
  <si>
    <t>Aggregate Deposit, Bank Credit, Money Supply (M3) and Forex Reserve are updated as per available information on WSS dated Aug 07 2020</t>
  </si>
  <si>
    <t>Listed only on NSE</t>
  </si>
  <si>
    <t>Listed only on BSE</t>
  </si>
  <si>
    <t>Listed both Both NSE and BSE</t>
  </si>
  <si>
    <t>Market  Capitalisation (₹ crore) *</t>
  </si>
  <si>
    <t>Aug-20</t>
  </si>
  <si>
    <t>Turnover
(₹ crore)</t>
  </si>
  <si>
    <t>Value 
(₹ crore)</t>
  </si>
  <si>
    <t>Value
(₹ crore)</t>
  </si>
  <si>
    <t>Traded Value 
(₹ crore)</t>
  </si>
  <si>
    <t>Gross Purchase (₹ crore)</t>
  </si>
  <si>
    <t>Gross Sales (₹ crore)</t>
  </si>
  <si>
    <t>Net Investment (₹ crore)</t>
  </si>
  <si>
    <t>AUM (₹ crore)</t>
  </si>
  <si>
    <t>Demat Value (₹ crore)</t>
  </si>
  <si>
    <t>Demat Value  (₹ crore)</t>
  </si>
  <si>
    <t>$ indicates as on August 31, 2020</t>
  </si>
  <si>
    <t>$ Indicates as on August 31, 2020</t>
  </si>
  <si>
    <t>AUG-20</t>
  </si>
  <si>
    <t>$ indicates up to June 30, 2020</t>
  </si>
  <si>
    <t>3. #of the above AUM Rs. 14,01,011.4/- Crores are contributed by funds from EPFO/PFs.</t>
  </si>
  <si>
    <t>5. In light of market events due to COVID-19 pandemic, SEBI extended the timeline for compliance for Portfolio managers. Hence, the data for Portfolio Managers is updated only till  June 2020.</t>
  </si>
  <si>
    <t>Aug-19</t>
  </si>
  <si>
    <t>Table 62: Depository Statistics</t>
  </si>
  <si>
    <t>As on August 31, 2020</t>
  </si>
  <si>
    <t xml:space="preserve">BULLDEX Index </t>
  </si>
  <si>
    <t>Volume ('000 lots)**</t>
  </si>
  <si>
    <t>Turnover 
(₹ crore)</t>
  </si>
  <si>
    <t>iCOMDEX Bullion</t>
  </si>
  <si>
    <t>Total for E</t>
  </si>
  <si>
    <t xml:space="preserve">Gold </t>
  </si>
  <si>
    <t>Note : 1. Natural Gas volume is in trillion BTU and is not included for computing the  total volume in '000 tonnes.</t>
  </si>
  <si>
    <t xml:space="preserve">           2. Options includes both options on futures and goods</t>
  </si>
  <si>
    <t xml:space="preserve">           3.Conversion factors: Cotton (1 Bale=170 kg), Crude Oil (1 Tonne = 7.33Barrels)</t>
  </si>
  <si>
    <t xml:space="preserve">           4. Trading in iCOMDEX Bullion Futures was launched on 24th Aug, 2020</t>
  </si>
  <si>
    <t xml:space="preserve">           5. iCOMDEX Bullion volumes are in '000 lots and is not included for computing the total volume in '000 tonnes</t>
  </si>
  <si>
    <t xml:space="preserve">AGRIDEX   Index </t>
  </si>
  <si>
    <t>Sesameseed</t>
  </si>
  <si>
    <t>Cotton BSE</t>
  </si>
  <si>
    <t xml:space="preserve">     Note:</t>
  </si>
  <si>
    <t xml:space="preserve">1 Volume for Diamond 1 CT, 0.5CT &amp; 0.3CT are in cents and are not added to the total volume as they cannot be converted into "000 tonnes.. </t>
  </si>
  <si>
    <t>2 Conversion factors: Brent Crude Oil (1 Tonne = 7.33 Barrels)</t>
  </si>
  <si>
    <t>Corporate  Brokers(Cash Segment)</t>
  </si>
  <si>
    <t>Sub-brokers (Cash Segment)*</t>
  </si>
  <si>
    <t>Deemed FPI</t>
  </si>
  <si>
    <t>Size of Issue  (` crore)</t>
  </si>
  <si>
    <t>Suratwwala Business Group Limited</t>
  </si>
  <si>
    <t>BSE SME IPO</t>
  </si>
  <si>
    <t>Trekkingtoes.com Limited</t>
  </si>
  <si>
    <t>BSE SME START-UP</t>
  </si>
  <si>
    <t>Aditya Birla Fashion and Retail Ltd*</t>
  </si>
  <si>
    <t>Rights Issue</t>
  </si>
  <si>
    <t>PVR LTD.</t>
  </si>
  <si>
    <t>SHRIRAM TRANSPORT FINANCE CO.LTD.</t>
  </si>
  <si>
    <t>MAHINDRA &amp; MAHINDRA FINANCIAL SERVICES LTD.</t>
  </si>
  <si>
    <t>GATEWAY DISTRIPARKS LTD.</t>
  </si>
  <si>
    <t>Refex Industries Limited</t>
  </si>
  <si>
    <t>Spencers Retail Ltd</t>
  </si>
  <si>
    <t>Offer Size (` crore)</t>
  </si>
  <si>
    <t>FIRST FINANCIAL SERVICES LIMITED</t>
  </si>
  <si>
    <t>MR BHAGAWATI PRASAD JHUNJHUNWALA, MRS MALA JHUNJHUNWALA, S. RUHI JHUNJHUNWALA</t>
  </si>
  <si>
    <t>JAY USHIN LIMITED</t>
  </si>
  <si>
    <t>MINEBEA MITSUMI INC.</t>
  </si>
  <si>
    <t>KD LEISURES LIMITED</t>
  </si>
  <si>
    <t>SUNAYANA INVESTMENT CO LTD.</t>
  </si>
  <si>
    <t>MRUGESH TRADING LIMITED</t>
  </si>
  <si>
    <t>RAJDARBAR CAPITAL PRIVATE LIMITED</t>
  </si>
  <si>
    <t>LYKIS LIMITED</t>
  </si>
  <si>
    <t>Mr. Nadir Umedali Dhrolia</t>
  </si>
  <si>
    <t>WABCO INDIA LTD</t>
  </si>
  <si>
    <t>ZF FRIEDRICHSHAFEN AG</t>
  </si>
  <si>
    <t>ADITYA VISION LIMITED</t>
  </si>
  <si>
    <t>Mr. Yashovardhan Sinha</t>
  </si>
  <si>
    <t>HEALTH CARE GLOBAL ENTERPRISES LIMITED</t>
  </si>
  <si>
    <t>Aceso Company Pte. Ltd.</t>
  </si>
  <si>
    <t>NETWORK LIMITED</t>
  </si>
  <si>
    <t>ANUSHI RETAIL LLP</t>
  </si>
  <si>
    <t>Amount (` crore)</t>
  </si>
  <si>
    <t>Note - $ indicates as on August 31, 2020</t>
  </si>
  <si>
    <t>$ indicates as on July 31, 2020</t>
  </si>
  <si>
    <t>Banks/FIs</t>
  </si>
  <si>
    <t>Aug-20 *</t>
  </si>
  <si>
    <t>* In the month of August 2020, the common amount on BSE and NSE includes warrants of HDFC Ltd of Rs. 3999.99 crs</t>
  </si>
  <si>
    <t>Traded Value (` crore)</t>
  </si>
  <si>
    <t>Amount  (` crore)</t>
  </si>
  <si>
    <t>Turnover (` crore)</t>
  </si>
  <si>
    <t>Average Daily Turnover (` crore)</t>
  </si>
  <si>
    <t>Demat Turnover (` crore)</t>
  </si>
  <si>
    <t xml:space="preserve">Market  Capitalisation (` crore) </t>
  </si>
  <si>
    <t>Table 24: Component Stocks: S&amp;P BSE Sensex during Aug-20</t>
  </si>
  <si>
    <t>Issued
Capital 
(` crore)</t>
  </si>
  <si>
    <t>Free Float
Market
Capitalisation
(` crore)</t>
  </si>
  <si>
    <t>Table 25: Component Stocks: Nifty 50 Index during Aug-20</t>
  </si>
  <si>
    <t>Delivered Value   (` crore)</t>
  </si>
  <si>
    <t>Delivered Value in Demat Mode     (` crore)</t>
  </si>
  <si>
    <t>Funds Pay-in (` crore)</t>
  </si>
  <si>
    <t>Securities Pay-in (` crore)</t>
  </si>
  <si>
    <t>Turnover
(` crore)</t>
  </si>
  <si>
    <t xml:space="preserve"> (` crore)</t>
  </si>
  <si>
    <t>BSE BANKEX</t>
  </si>
  <si>
    <t xml:space="preserve">I. GDP at Current prices for 2019-20 (` crore)#                         </t>
  </si>
  <si>
    <t>III. Gross Fixed Capital Formation as a per cent of GDP at current market prices in 2019-20#</t>
  </si>
  <si>
    <t>5.00/5.50</t>
  </si>
  <si>
    <t>6,460^</t>
  </si>
  <si>
    <t>IX.  Index of Industrial Production (Base year 2011-12 = 100)</t>
  </si>
  <si>
    <t>Table 24 : Component Stocks: S&amp;P BSE Sensex during  August 2020</t>
  </si>
  <si>
    <t>Table 25 : Component Stocks: Nifty 50 Index during  August 2020</t>
  </si>
  <si>
    <t>Table 26 : Component Stocks: SX40 Index during   August 2020</t>
  </si>
  <si>
    <t>Table 60 : Progress Report of NSDL &amp; CDSL for Listed Companies (as on end of  August 2020)</t>
  </si>
  <si>
    <t>Table 62 : Depository Statistics as on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</si>
</sst>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_(* #,##0.00_);_(* \(#,##0.00\);_(* &quot;-&quot;??_);_(@_)"/>
    <numFmt numFmtId="165" formatCode="#,##0;\-#,##0;0"/>
    <numFmt numFmtId="166" formatCode="0.0"/>
    <numFmt numFmtId="167" formatCode="0.0;\-0.0;0"/>
    <numFmt numFmtId="168" formatCode="#,##0;\-#,##0;0.0"/>
    <numFmt numFmtId="169" formatCode="0\,00\,000;\-0\,00\,000;0.0"/>
    <numFmt numFmtId="170" formatCode="0;\(0\)"/>
    <numFmt numFmtId="171" formatCode="0\,00\,000;\-0\,00\,000;0"/>
    <numFmt numFmtId="172" formatCode="0\,00\,00\,000;\-0\,00\,00\,000;0"/>
    <numFmt numFmtId="173" formatCode="0.0;\-0.0;0.0"/>
    <numFmt numFmtId="174" formatCode="0.0;0.0;0"/>
    <numFmt numFmtId="175" formatCode="0.0;\(0\);0.0"/>
    <numFmt numFmtId="176" formatCode="0.00;\-0.00;0.0"/>
    <numFmt numFmtId="177" formatCode="#,##0.0;\-#,##0.0;0.0"/>
    <numFmt numFmtId="178" formatCode="#,##0.0"/>
    <numFmt numFmtId="179" formatCode="0;\-0;0"/>
    <numFmt numFmtId="180" formatCode="0\,00\,00\,00\,000;\-0\,00\,00\,00\,000;0"/>
    <numFmt numFmtId="181" formatCode="0.00;\-0.00;0.00"/>
    <numFmt numFmtId="182" formatCode="#,##0.00;\-#,##0.00;0.0"/>
    <numFmt numFmtId="183" formatCode="[$-409]d\-mmm\-yy;@"/>
    <numFmt numFmtId="184" formatCode="[$-409]mmm\-yy;@"/>
    <numFmt numFmtId="185" formatCode="[&gt;=10000000]#.###\,##\,##0;[&gt;=100000]#.###\,##0;##,##0.0"/>
    <numFmt numFmtId="186" formatCode="[&gt;=10000000]#\,##\,##\,##0;[&gt;=100000]#\,##\,##0;##,##0"/>
    <numFmt numFmtId="187" formatCode="_(* #,##0_);_(* \(#,##0\);_(* &quot;-&quot;??_);_(@_)"/>
    <numFmt numFmtId="188" formatCode="[&gt;=10000000]#.0\,##\,##\,##0;[&gt;=100000]#.0\,##\,##0;##,##0.0"/>
    <numFmt numFmtId="189" formatCode="[&gt;=10000000]#.##;[&gt;=100000]#;##,##0"/>
    <numFmt numFmtId="190" formatCode="#,##0.0;\-#,##0.0"/>
    <numFmt numFmtId="191" formatCode="[&gt;=10000000]#.##\,##\,##0;[&gt;=100000]#.##\,##0;##,##0"/>
    <numFmt numFmtId="192" formatCode="[&gt;=10000000]#.00\,##\,##\,##0;[&gt;=100000]#.00\,##\,##0;##,##0.00"/>
    <numFmt numFmtId="193" formatCode="[&gt;=10000000]#.####\,##\,##0;[&gt;=100000]#.####\,##0;##,##0.00"/>
    <numFmt numFmtId="194" formatCode="0.0000"/>
    <numFmt numFmtId="195" formatCode="[&gt;=10000000]#.0000\,##\,##\,##0;[&gt;=100000]#.0000\,##\,##0;##,##0.0000"/>
    <numFmt numFmtId="196" formatCode="[&gt;=10000000]#.000\,##\,##\,##0;[&gt;=100000]#.000\,##\,##0;##,##0.000"/>
    <numFmt numFmtId="197" formatCode="_(* #,##0.0_);_(* \(#,##0.0\);_(* &quot;-&quot;??_);_(@_)"/>
    <numFmt numFmtId="198" formatCode="_(* #,##0.000_);_(* \(#,##0.000\);_(* &quot;-&quot;??_);_(@_)"/>
    <numFmt numFmtId="199" formatCode="_(* #,##0.0000_);_(* \(#,##0.0000\);_(* &quot;-&quot;??_);_(@_)"/>
    <numFmt numFmtId="200" formatCode="0.00000"/>
    <numFmt numFmtId="201" formatCode="dd\-mmm\-yy;@"/>
    <numFmt numFmtId="202" formatCode="0.000"/>
    <numFmt numFmtId="203" formatCode="#,##0.000"/>
    <numFmt numFmtId="204" formatCode="#,##0.00;\-#,##0.00;0.00"/>
    <numFmt numFmtId="205" formatCode="[$-409]d/mmm/yy;@"/>
  </numFmts>
  <fonts count="92" x14ac:knownFonts="1">
    <font>
      <sz val="10"/>
      <name val="Arial"/>
    </font>
    <font>
      <sz val="11"/>
      <color theme="1"/>
      <name val="Calibri"/>
      <family val="2"/>
      <scheme val="minor"/>
    </font>
    <font>
      <sz val="11"/>
      <color theme="1"/>
      <name val="Calibri"/>
      <family val="2"/>
      <scheme val="minor"/>
    </font>
    <font>
      <sz val="10"/>
      <name val="Arial"/>
      <family val="2"/>
    </font>
    <font>
      <b/>
      <sz val="10"/>
      <color indexed="8"/>
      <name val="Arial"/>
      <family val="2"/>
    </font>
    <font>
      <b/>
      <sz val="9"/>
      <color indexed="8"/>
      <name val="Arial"/>
      <family val="2"/>
    </font>
    <font>
      <sz val="10"/>
      <color indexed="8"/>
      <name val="Arial"/>
      <family val="2"/>
    </font>
    <font>
      <sz val="6"/>
      <color indexed="8"/>
      <name val="Arial"/>
      <family val="2"/>
    </font>
    <font>
      <sz val="9"/>
      <color indexed="8"/>
      <name val="Arial"/>
      <family val="2"/>
    </font>
    <font>
      <b/>
      <sz val="10"/>
      <color indexed="8"/>
      <name val="Rupee Foradian"/>
      <family val="2"/>
    </font>
    <font>
      <sz val="10"/>
      <name val="Arial"/>
      <family val="2"/>
    </font>
    <font>
      <b/>
      <sz val="11"/>
      <color indexed="8"/>
      <name val="Palatino Linotype"/>
      <family val="1"/>
    </font>
    <font>
      <sz val="11"/>
      <color indexed="8"/>
      <name val="Palatino Linotype"/>
      <family val="1"/>
    </font>
    <font>
      <b/>
      <sz val="11"/>
      <color indexed="8"/>
      <name val="Garamond"/>
      <family val="1"/>
    </font>
    <font>
      <sz val="10"/>
      <color indexed="8"/>
      <name val="Garamond"/>
      <family val="1"/>
    </font>
    <font>
      <b/>
      <sz val="10"/>
      <color indexed="8"/>
      <name val="Garamond"/>
      <family val="1"/>
    </font>
    <font>
      <sz val="10"/>
      <name val="Garamond"/>
      <family val="1"/>
    </font>
    <font>
      <b/>
      <sz val="9"/>
      <color indexed="8"/>
      <name val="Garamond"/>
      <family val="1"/>
    </font>
    <font>
      <sz val="11"/>
      <color indexed="8"/>
      <name val="Garamond"/>
      <family val="1"/>
    </font>
    <font>
      <b/>
      <sz val="10"/>
      <name val="Garamond"/>
      <family val="1"/>
    </font>
    <font>
      <sz val="9"/>
      <color indexed="8"/>
      <name val="Garamond"/>
      <family val="1"/>
    </font>
    <font>
      <sz val="9"/>
      <name val="Garamond"/>
      <family val="1"/>
    </font>
    <font>
      <sz val="10"/>
      <name val="Times New Roman"/>
      <family val="1"/>
    </font>
    <font>
      <b/>
      <sz val="12"/>
      <name val="Garamond"/>
      <family val="1"/>
    </font>
    <font>
      <sz val="12"/>
      <name val="Garamond"/>
      <family val="1"/>
    </font>
    <font>
      <sz val="11"/>
      <name val="Garamond"/>
      <family val="1"/>
    </font>
    <font>
      <b/>
      <sz val="11"/>
      <name val="Garamond"/>
      <family val="1"/>
    </font>
    <font>
      <b/>
      <sz val="10"/>
      <name val="Arial"/>
      <family val="2"/>
    </font>
    <font>
      <b/>
      <sz val="9"/>
      <name val="Garamond"/>
      <family val="1"/>
    </font>
    <font>
      <b/>
      <sz val="6"/>
      <color indexed="8"/>
      <name val="Arial"/>
      <family val="2"/>
    </font>
    <font>
      <sz val="11"/>
      <name val="Arial"/>
      <family val="2"/>
    </font>
    <font>
      <sz val="11"/>
      <name val="Times New Roman"/>
      <family val="1"/>
      <charset val="1"/>
    </font>
    <font>
      <sz val="11"/>
      <color indexed="8"/>
      <name val="Times New Roman"/>
      <family val="1"/>
      <charset val="1"/>
    </font>
    <font>
      <sz val="10"/>
      <color indexed="8"/>
      <name val="Arial"/>
      <family val="2"/>
      <charset val="1"/>
    </font>
    <font>
      <b/>
      <sz val="10"/>
      <color indexed="8"/>
      <name val="Arial"/>
      <family val="2"/>
    </font>
    <font>
      <sz val="6"/>
      <color indexed="8"/>
      <name val="Arial"/>
      <family val="2"/>
    </font>
    <font>
      <b/>
      <sz val="10"/>
      <color indexed="8"/>
      <name val="Rupee Foradian"/>
    </font>
    <font>
      <sz val="10"/>
      <color indexed="8"/>
      <name val="Arial"/>
      <family val="2"/>
    </font>
    <font>
      <b/>
      <sz val="9"/>
      <color indexed="8"/>
      <name val="Arial"/>
      <family val="2"/>
    </font>
    <font>
      <b/>
      <sz val="9"/>
      <color indexed="8"/>
      <name val="Rupee Foradian"/>
    </font>
    <font>
      <sz val="9"/>
      <color indexed="8"/>
      <name val="Arial"/>
      <family val="2"/>
    </font>
    <font>
      <b/>
      <sz val="12"/>
      <color indexed="8"/>
      <name val="Arial"/>
      <family val="2"/>
    </font>
    <font>
      <b/>
      <sz val="11"/>
      <color indexed="8"/>
      <name val="Arial"/>
      <family val="2"/>
    </font>
    <font>
      <b/>
      <sz val="9"/>
      <color indexed="9"/>
      <name val="Arial"/>
      <family val="2"/>
    </font>
    <font>
      <b/>
      <i/>
      <sz val="9"/>
      <color indexed="8"/>
      <name val="Arial"/>
      <family val="2"/>
    </font>
    <font>
      <sz val="9"/>
      <color indexed="9"/>
      <name val="Arial"/>
      <family val="2"/>
    </font>
    <font>
      <sz val="11"/>
      <color theme="1"/>
      <name val="Calibri"/>
      <family val="2"/>
      <scheme val="minor"/>
    </font>
    <font>
      <sz val="10"/>
      <color theme="1"/>
      <name val="Garamond"/>
      <family val="2"/>
    </font>
    <font>
      <b/>
      <sz val="11"/>
      <color rgb="FF000000"/>
      <name val="Garamond"/>
      <family val="1"/>
    </font>
    <font>
      <sz val="10"/>
      <color theme="1"/>
      <name val="Garamond"/>
      <family val="1"/>
    </font>
    <font>
      <b/>
      <sz val="10"/>
      <color theme="1"/>
      <name val="Garamond"/>
      <family val="1"/>
    </font>
    <font>
      <b/>
      <sz val="9"/>
      <color theme="1"/>
      <name val="Garamond"/>
      <family val="1"/>
    </font>
    <font>
      <sz val="11"/>
      <color theme="1"/>
      <name val="Garamond"/>
      <family val="1"/>
    </font>
    <font>
      <sz val="8"/>
      <color theme="1"/>
      <name val="Arial"/>
      <family val="2"/>
    </font>
    <font>
      <sz val="9"/>
      <color theme="1"/>
      <name val="Garamond"/>
      <family val="1"/>
    </font>
    <font>
      <sz val="10"/>
      <color rgb="FFFF0000"/>
      <name val="Garamond"/>
      <family val="1"/>
    </font>
    <font>
      <b/>
      <sz val="12"/>
      <color rgb="FF000000"/>
      <name val="Garamond"/>
      <family val="1"/>
    </font>
    <font>
      <sz val="12"/>
      <color theme="1"/>
      <name val="Calibri"/>
      <family val="2"/>
      <scheme val="minor"/>
    </font>
    <font>
      <b/>
      <sz val="12"/>
      <color theme="1"/>
      <name val="Garamond"/>
      <family val="1"/>
    </font>
    <font>
      <sz val="12"/>
      <color theme="1"/>
      <name val="Garamond"/>
      <family val="1"/>
    </font>
    <font>
      <b/>
      <sz val="10"/>
      <color rgb="FF000000"/>
      <name val="Garamond"/>
      <family val="1"/>
    </font>
    <font>
      <sz val="10"/>
      <color theme="1"/>
      <name val="Calibri"/>
      <family val="2"/>
      <scheme val="minor"/>
    </font>
    <font>
      <b/>
      <sz val="10"/>
      <color rgb="FFFF0000"/>
      <name val="Calibri"/>
      <family val="2"/>
      <scheme val="minor"/>
    </font>
    <font>
      <sz val="10"/>
      <color rgb="FFFF0000"/>
      <name val="Calibri"/>
      <family val="2"/>
      <scheme val="minor"/>
    </font>
    <font>
      <sz val="10"/>
      <color rgb="FF0000FF"/>
      <name val="Calibri"/>
      <family val="2"/>
      <scheme val="minor"/>
    </font>
    <font>
      <sz val="10"/>
      <color rgb="FF000000"/>
      <name val="Garamond"/>
      <family val="1"/>
    </font>
    <font>
      <sz val="11"/>
      <color rgb="FF000000"/>
      <name val="Garamond"/>
      <family val="1"/>
    </font>
    <font>
      <sz val="12"/>
      <color rgb="FF000000"/>
      <name val="Calibri"/>
      <family val="2"/>
      <scheme val="minor"/>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color rgb="FF000000"/>
      <name val="Calibri"/>
      <family val="2"/>
      <scheme val="minor"/>
    </font>
    <font>
      <sz val="10"/>
      <color theme="1"/>
      <name val="Arial"/>
      <family val="2"/>
    </font>
    <font>
      <b/>
      <sz val="11"/>
      <color theme="1"/>
      <name val="Garamond"/>
      <family val="1"/>
    </font>
    <font>
      <b/>
      <sz val="11"/>
      <color rgb="FF000000"/>
      <name val="Calibri"/>
      <family val="2"/>
      <scheme val="minor"/>
    </font>
    <font>
      <b/>
      <sz val="10"/>
      <color rgb="FFFF0000"/>
      <name val="Garamond"/>
      <family val="1"/>
    </font>
    <font>
      <b/>
      <sz val="12"/>
      <color rgb="FF000000"/>
      <name val="Calibri"/>
      <family val="2"/>
      <scheme val="minor"/>
    </font>
    <font>
      <b/>
      <sz val="10"/>
      <color theme="1"/>
      <name val="Rupee Foradian"/>
      <family val="2"/>
    </font>
    <font>
      <sz val="12"/>
      <name val="Arial"/>
      <family val="2"/>
    </font>
    <font>
      <sz val="6"/>
      <color indexed="8"/>
      <name val="Garamond"/>
      <family val="1"/>
    </font>
    <font>
      <sz val="12"/>
      <color rgb="FF000000"/>
      <name val="Calibri"/>
      <family val="2"/>
    </font>
    <font>
      <sz val="12"/>
      <color rgb="FF1F497D"/>
      <name val="Calibri"/>
      <family val="2"/>
    </font>
    <font>
      <sz val="10"/>
      <color theme="1"/>
      <name val="Rupee Foradian"/>
      <family val="2"/>
    </font>
    <font>
      <sz val="12"/>
      <color theme="1"/>
      <name val="Rupee Foradian"/>
      <family val="2"/>
    </font>
    <font>
      <b/>
      <sz val="12"/>
      <color theme="1"/>
      <name val="Rupee Foradian"/>
      <family val="2"/>
    </font>
    <font>
      <vertAlign val="superscript"/>
      <sz val="9"/>
      <color indexed="8"/>
      <name val="Arial"/>
      <family val="2"/>
    </font>
    <font>
      <b/>
      <vertAlign val="superscript"/>
      <sz val="10"/>
      <color indexed="8"/>
      <name val="Arial"/>
      <family val="2"/>
    </font>
    <font>
      <b/>
      <vertAlign val="superscript"/>
      <sz val="9"/>
      <color indexed="8"/>
      <name val="Arial"/>
      <family val="2"/>
    </font>
    <font>
      <b/>
      <sz val="9"/>
      <name val="Arial"/>
      <family val="2"/>
    </font>
    <font>
      <b/>
      <sz val="8"/>
      <color indexed="8"/>
      <name val="Arial"/>
      <family val="2"/>
    </font>
    <fon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rgb="FFFFFF0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s>
  <cellStyleXfs count="19">
    <xf numFmtId="0" fontId="0" fillId="0" borderId="0" applyNumberFormat="0" applyFont="0" applyFill="0" applyBorder="0" applyAlignment="0" applyProtection="0"/>
    <xf numFmtId="164" fontId="3" fillId="0" borderId="0" applyNumberFormat="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85" fontId="22" fillId="0" borderId="0">
      <alignment horizontal="right"/>
    </xf>
    <xf numFmtId="183" fontId="10" fillId="0" borderId="0" applyNumberFormat="0" applyFill="0" applyBorder="0" applyAlignment="0" applyProtection="0"/>
    <xf numFmtId="0" fontId="10" fillId="0" borderId="0"/>
    <xf numFmtId="183" fontId="10" fillId="0" borderId="0" applyNumberFormat="0" applyFill="0" applyBorder="0" applyAlignment="0" applyProtection="0"/>
    <xf numFmtId="183" fontId="10" fillId="0" borderId="0"/>
    <xf numFmtId="0" fontId="46" fillId="0" borderId="0"/>
    <xf numFmtId="0" fontId="47" fillId="0" borderId="0" applyNumberFormat="0" applyFill="0" applyBorder="0" applyAlignment="0" applyProtection="0"/>
    <xf numFmtId="183" fontId="10" fillId="0" borderId="0" applyNumberFormat="0" applyFill="0" applyBorder="0" applyAlignment="0" applyProtection="0"/>
    <xf numFmtId="183" fontId="10" fillId="0" borderId="0"/>
    <xf numFmtId="9" fontId="3" fillId="0" borderId="0" applyNumberFormat="0" applyFont="0" applyFill="0" applyBorder="0" applyAlignment="0" applyProtection="0"/>
    <xf numFmtId="183" fontId="2" fillId="0" borderId="0" applyNumberFormat="0" applyFill="0" applyBorder="0" applyAlignment="0" applyProtection="0"/>
    <xf numFmtId="0" fontId="1" fillId="0" borderId="0"/>
    <xf numFmtId="0" fontId="3" fillId="0" borderId="0" applyNumberFormat="0" applyFont="0" applyFill="0" applyBorder="0" applyAlignment="0" applyProtection="0"/>
    <xf numFmtId="205" fontId="3" fillId="0" borderId="0"/>
    <xf numFmtId="205" fontId="3" fillId="0" borderId="0"/>
  </cellStyleXfs>
  <cellXfs count="1315">
    <xf numFmtId="0" fontId="0" fillId="0" borderId="0" xfId="0" applyNumberFormat="1" applyFont="1" applyFill="1" applyBorder="1" applyAlignment="1"/>
    <xf numFmtId="49" fontId="11" fillId="0" borderId="3" xfId="0" applyNumberFormat="1" applyFont="1" applyFill="1" applyBorder="1" applyAlignment="1">
      <alignment horizontal="center"/>
    </xf>
    <xf numFmtId="0" fontId="12" fillId="0" borderId="3" xfId="0" applyFont="1" applyFill="1" applyBorder="1" applyAlignment="1">
      <alignment vertical="center"/>
    </xf>
    <xf numFmtId="0" fontId="12" fillId="0" borderId="3" xfId="0" applyFont="1" applyFill="1" applyBorder="1" applyAlignment="1">
      <alignment horizontal="left" vertical="center" wrapText="1"/>
    </xf>
    <xf numFmtId="0" fontId="48" fillId="0" borderId="0" xfId="0" applyNumberFormat="1" applyFont="1" applyFill="1" applyBorder="1" applyAlignment="1">
      <alignment vertical="center"/>
    </xf>
    <xf numFmtId="0" fontId="49" fillId="0" borderId="0" xfId="0" applyNumberFormat="1" applyFont="1" applyFill="1"/>
    <xf numFmtId="0" fontId="50" fillId="0" borderId="4" xfId="0" applyNumberFormat="1" applyFont="1" applyFill="1" applyBorder="1" applyAlignment="1">
      <alignment horizontal="center" vertical="center"/>
    </xf>
    <xf numFmtId="0" fontId="49" fillId="0" borderId="3" xfId="0" applyNumberFormat="1" applyFont="1" applyFill="1" applyBorder="1"/>
    <xf numFmtId="1" fontId="49" fillId="0" borderId="3" xfId="0" applyNumberFormat="1" applyFont="1" applyFill="1" applyBorder="1"/>
    <xf numFmtId="1" fontId="16" fillId="0" borderId="4" xfId="0" applyNumberFormat="1" applyFont="1" applyFill="1" applyBorder="1" applyAlignment="1">
      <alignment horizontal="right" vertical="center"/>
    </xf>
    <xf numFmtId="1" fontId="49" fillId="0" borderId="0" xfId="0" applyNumberFormat="1" applyFont="1" applyFill="1"/>
    <xf numFmtId="1" fontId="16" fillId="0" borderId="3" xfId="0" applyNumberFormat="1" applyFont="1" applyFill="1" applyBorder="1" applyAlignment="1">
      <alignment horizontal="right" vertical="center"/>
    </xf>
    <xf numFmtId="1" fontId="49" fillId="0" borderId="4" xfId="0" applyNumberFormat="1" applyFont="1" applyFill="1" applyBorder="1"/>
    <xf numFmtId="1" fontId="16" fillId="0" borderId="5" xfId="0" applyNumberFormat="1" applyFont="1" applyFill="1" applyBorder="1" applyAlignment="1">
      <alignment horizontal="right" vertical="center"/>
    </xf>
    <xf numFmtId="0" fontId="51" fillId="0" borderId="6" xfId="0" applyNumberFormat="1" applyFont="1" applyFill="1" applyBorder="1"/>
    <xf numFmtId="0" fontId="51" fillId="0" borderId="0" xfId="0" applyNumberFormat="1" applyFont="1" applyFill="1"/>
    <xf numFmtId="0" fontId="50" fillId="0" borderId="0" xfId="0" applyNumberFormat="1" applyFont="1" applyFill="1"/>
    <xf numFmtId="3" fontId="19" fillId="0" borderId="8" xfId="12" applyNumberFormat="1" applyFont="1" applyFill="1" applyBorder="1" applyAlignment="1">
      <alignment horizontal="right" wrapText="1"/>
    </xf>
    <xf numFmtId="3" fontId="19" fillId="0" borderId="3" xfId="12" applyNumberFormat="1" applyFont="1" applyFill="1" applyBorder="1" applyAlignment="1">
      <alignment horizontal="right" wrapText="1"/>
    </xf>
    <xf numFmtId="184" fontId="16" fillId="2" borderId="3" xfId="0" applyNumberFormat="1" applyFont="1" applyFill="1" applyBorder="1" applyAlignment="1">
      <alignment horizontal="left"/>
    </xf>
    <xf numFmtId="3" fontId="16" fillId="0" borderId="3" xfId="12" applyNumberFormat="1" applyFont="1" applyFill="1" applyBorder="1" applyAlignment="1">
      <alignment horizontal="right" wrapText="1"/>
    </xf>
    <xf numFmtId="3" fontId="16" fillId="0" borderId="0" xfId="12" applyNumberFormat="1" applyFont="1" applyFill="1" applyBorder="1" applyAlignment="1">
      <alignment horizontal="right" wrapText="1"/>
    </xf>
    <xf numFmtId="0" fontId="51" fillId="0" borderId="0" xfId="0" applyNumberFormat="1" applyFont="1"/>
    <xf numFmtId="3" fontId="21" fillId="0" borderId="0" xfId="12" applyNumberFormat="1" applyFont="1" applyFill="1" applyBorder="1" applyAlignment="1">
      <alignment horizontal="right" wrapText="1"/>
    </xf>
    <xf numFmtId="184" fontId="19" fillId="0" borderId="3" xfId="0" applyNumberFormat="1" applyFont="1" applyFill="1" applyBorder="1" applyAlignment="1">
      <alignment horizontal="left"/>
    </xf>
    <xf numFmtId="186" fontId="19" fillId="0" borderId="3" xfId="4" applyNumberFormat="1" applyFont="1" applyFill="1" applyBorder="1" applyAlignment="1">
      <alignment horizontal="right" vertical="top"/>
    </xf>
    <xf numFmtId="184" fontId="16" fillId="0" borderId="3" xfId="0" applyNumberFormat="1" applyFont="1" applyFill="1" applyBorder="1" applyAlignment="1">
      <alignment horizontal="left"/>
    </xf>
    <xf numFmtId="186" fontId="16" fillId="3" borderId="3" xfId="4" applyNumberFormat="1" applyFont="1" applyFill="1" applyBorder="1" applyAlignment="1">
      <alignment horizontal="right" vertical="top"/>
    </xf>
    <xf numFmtId="184" fontId="16" fillId="0" borderId="0" xfId="0" applyNumberFormat="1" applyFont="1" applyFill="1" applyBorder="1" applyAlignment="1">
      <alignment horizontal="left"/>
    </xf>
    <xf numFmtId="186" fontId="19" fillId="0" borderId="0" xfId="4" applyNumberFormat="1" applyFont="1" applyFill="1" applyBorder="1" applyAlignment="1">
      <alignment horizontal="right" vertical="top"/>
    </xf>
    <xf numFmtId="186" fontId="19" fillId="3" borderId="3" xfId="4" applyNumberFormat="1" applyFont="1" applyFill="1" applyBorder="1" applyAlignment="1">
      <alignment horizontal="right" vertical="top"/>
    </xf>
    <xf numFmtId="0" fontId="50" fillId="0" borderId="3" xfId="0" applyNumberFormat="1" applyFont="1" applyBorder="1" applyAlignment="1">
      <alignment vertical="center" wrapText="1"/>
    </xf>
    <xf numFmtId="186" fontId="19" fillId="0" borderId="3" xfId="4" applyNumberFormat="1" applyFont="1" applyFill="1" applyBorder="1" applyAlignment="1">
      <alignment horizontal="right"/>
    </xf>
    <xf numFmtId="191" fontId="19" fillId="0" borderId="3" xfId="4" applyNumberFormat="1" applyFont="1" applyFill="1" applyBorder="1" applyAlignment="1">
      <alignment horizontal="right" vertical="top"/>
    </xf>
    <xf numFmtId="188" fontId="19" fillId="0" borderId="3" xfId="4" applyNumberFormat="1" applyFont="1" applyFill="1" applyBorder="1" applyAlignment="1">
      <alignment horizontal="right" vertical="top"/>
    </xf>
    <xf numFmtId="186" fontId="16" fillId="0" borderId="3" xfId="4" applyNumberFormat="1" applyFont="1" applyFill="1" applyBorder="1" applyAlignment="1">
      <alignment horizontal="right" vertical="top"/>
    </xf>
    <xf numFmtId="185" fontId="16" fillId="0" borderId="3" xfId="4" applyNumberFormat="1" applyFont="1" applyFill="1" applyBorder="1" applyAlignment="1">
      <alignment horizontal="right" vertical="top"/>
    </xf>
    <xf numFmtId="0" fontId="51" fillId="0" borderId="0" xfId="0" applyFont="1"/>
    <xf numFmtId="0" fontId="0" fillId="0" borderId="0" xfId="0"/>
    <xf numFmtId="0" fontId="48" fillId="0" borderId="9" xfId="0" applyNumberFormat="1" applyFont="1" applyFill="1" applyBorder="1" applyAlignment="1">
      <alignment vertical="center"/>
    </xf>
    <xf numFmtId="0" fontId="48" fillId="0" borderId="10" xfId="0" applyNumberFormat="1" applyFont="1" applyFill="1" applyBorder="1" applyAlignment="1">
      <alignment vertical="center"/>
    </xf>
    <xf numFmtId="191" fontId="16" fillId="3" borderId="3" xfId="4" applyNumberFormat="1" applyFont="1" applyFill="1" applyBorder="1" applyAlignment="1">
      <alignment horizontal="right" vertical="top"/>
    </xf>
    <xf numFmtId="17" fontId="16" fillId="0" borderId="0" xfId="6" applyNumberFormat="1" applyFont="1" applyBorder="1" applyAlignment="1">
      <alignment horizontal="left"/>
    </xf>
    <xf numFmtId="17" fontId="19" fillId="0" borderId="0" xfId="6" applyNumberFormat="1" applyFont="1" applyBorder="1" applyAlignment="1">
      <alignment horizontal="left"/>
    </xf>
    <xf numFmtId="191" fontId="16" fillId="0" borderId="3" xfId="4" applyNumberFormat="1" applyFont="1" applyFill="1" applyBorder="1" applyAlignment="1">
      <alignment horizontal="right" vertical="top"/>
    </xf>
    <xf numFmtId="0" fontId="56" fillId="3" borderId="0" xfId="0" applyNumberFormat="1" applyFont="1" applyFill="1" applyBorder="1" applyAlignment="1">
      <alignment horizontal="left" vertical="center"/>
    </xf>
    <xf numFmtId="0" fontId="57" fillId="0" borderId="0" xfId="0" applyFont="1"/>
    <xf numFmtId="0" fontId="58" fillId="0" borderId="3" xfId="0" applyNumberFormat="1" applyFont="1" applyBorder="1" applyAlignment="1">
      <alignment vertical="center" wrapText="1"/>
    </xf>
    <xf numFmtId="186" fontId="23" fillId="3" borderId="3" xfId="4" applyNumberFormat="1" applyFont="1" applyFill="1" applyBorder="1" applyAlignment="1">
      <alignment horizontal="right" vertical="top"/>
    </xf>
    <xf numFmtId="192" fontId="23" fillId="3" borderId="3" xfId="4" applyNumberFormat="1" applyFont="1" applyFill="1" applyBorder="1" applyAlignment="1">
      <alignment horizontal="right" vertical="top"/>
    </xf>
    <xf numFmtId="192" fontId="23" fillId="0" borderId="3" xfId="4" applyNumberFormat="1" applyFont="1" applyFill="1" applyBorder="1" applyAlignment="1">
      <alignment horizontal="right" vertical="top"/>
    </xf>
    <xf numFmtId="188" fontId="23" fillId="3" borderId="3" xfId="4" applyNumberFormat="1" applyFont="1" applyFill="1" applyBorder="1" applyAlignment="1">
      <alignment horizontal="right" vertical="top"/>
    </xf>
    <xf numFmtId="195" fontId="23" fillId="3" borderId="3" xfId="4" applyNumberFormat="1" applyFont="1" applyFill="1" applyBorder="1" applyAlignment="1">
      <alignment horizontal="right" vertical="top"/>
    </xf>
    <xf numFmtId="184" fontId="24" fillId="2" borderId="3" xfId="0" applyNumberFormat="1" applyFont="1" applyFill="1" applyBorder="1" applyAlignment="1">
      <alignment horizontal="left"/>
    </xf>
    <xf numFmtId="186" fontId="24" fillId="3" borderId="3" xfId="4" applyNumberFormat="1" applyFont="1" applyFill="1" applyBorder="1" applyAlignment="1">
      <alignment horizontal="right" vertical="top"/>
    </xf>
    <xf numFmtId="195" fontId="24" fillId="3" borderId="3" xfId="4" applyNumberFormat="1" applyFont="1" applyFill="1" applyBorder="1" applyAlignment="1">
      <alignment horizontal="right" vertical="top"/>
    </xf>
    <xf numFmtId="193" fontId="24" fillId="3" borderId="3" xfId="4" applyNumberFormat="1" applyFont="1" applyFill="1" applyBorder="1" applyAlignment="1">
      <alignment horizontal="right" vertical="top"/>
    </xf>
    <xf numFmtId="0" fontId="59" fillId="0" borderId="0" xfId="0" applyNumberFormat="1" applyFont="1"/>
    <xf numFmtId="166" fontId="57" fillId="0" borderId="0" xfId="0" applyNumberFormat="1" applyFont="1"/>
    <xf numFmtId="0" fontId="58" fillId="0" borderId="0" xfId="0" applyNumberFormat="1" applyFont="1"/>
    <xf numFmtId="2" fontId="57" fillId="0" borderId="0" xfId="0" applyNumberFormat="1" applyFont="1"/>
    <xf numFmtId="0" fontId="52" fillId="0" borderId="0" xfId="0" applyNumberFormat="1" applyFont="1" applyFill="1" applyAlignment="1">
      <alignment horizontal="left"/>
    </xf>
    <xf numFmtId="1" fontId="50" fillId="0" borderId="3" xfId="0" applyNumberFormat="1" applyFont="1" applyFill="1" applyBorder="1"/>
    <xf numFmtId="1" fontId="19" fillId="0" borderId="3" xfId="4" applyNumberFormat="1" applyFont="1" applyFill="1" applyBorder="1" applyAlignment="1">
      <alignment horizontal="right" vertical="top"/>
    </xf>
    <xf numFmtId="184" fontId="16" fillId="0" borderId="3" xfId="9" applyNumberFormat="1" applyFont="1" applyFill="1" applyBorder="1" applyAlignment="1">
      <alignment horizontal="left"/>
    </xf>
    <xf numFmtId="1" fontId="16" fillId="0" borderId="3" xfId="4" applyNumberFormat="1" applyFont="1" applyFill="1" applyBorder="1" applyAlignment="1">
      <alignment horizontal="right" vertical="top"/>
    </xf>
    <xf numFmtId="2" fontId="16" fillId="0" borderId="3" xfId="4" applyNumberFormat="1" applyFont="1" applyFill="1" applyBorder="1" applyAlignment="1">
      <alignment horizontal="right" vertical="top"/>
    </xf>
    <xf numFmtId="187" fontId="16" fillId="0" borderId="3" xfId="0" applyNumberFormat="1" applyFont="1" applyFill="1" applyBorder="1" applyAlignment="1">
      <alignment horizontal="center" vertical="center" wrapText="1"/>
    </xf>
    <xf numFmtId="187" fontId="16" fillId="0" borderId="3" xfId="0" applyNumberFormat="1" applyFont="1" applyFill="1" applyBorder="1" applyAlignment="1">
      <alignment horizontal="left" vertical="top" wrapText="1"/>
    </xf>
    <xf numFmtId="187" fontId="19" fillId="0" borderId="3" xfId="0" applyNumberFormat="1" applyFont="1" applyFill="1" applyBorder="1" applyAlignment="1">
      <alignment horizontal="center" vertical="center" wrapText="1"/>
    </xf>
    <xf numFmtId="197" fontId="22" fillId="0" borderId="3" xfId="0" applyNumberFormat="1" applyFont="1" applyFill="1" applyBorder="1" applyAlignment="1">
      <alignment horizontal="left" vertical="top" wrapText="1"/>
    </xf>
    <xf numFmtId="197" fontId="19" fillId="0" borderId="3" xfId="0" applyNumberFormat="1" applyFont="1" applyFill="1" applyBorder="1" applyAlignment="1">
      <alignment horizontal="center" vertical="top" wrapText="1"/>
    </xf>
    <xf numFmtId="197" fontId="16" fillId="0" borderId="3" xfId="0" applyNumberFormat="1" applyFont="1" applyFill="1" applyBorder="1" applyAlignment="1">
      <alignment horizontal="left" vertical="top" wrapText="1"/>
    </xf>
    <xf numFmtId="197" fontId="16" fillId="0" borderId="3" xfId="0" applyNumberFormat="1" applyFont="1" applyFill="1" applyBorder="1" applyAlignment="1">
      <alignment horizontal="center" vertical="center" wrapText="1"/>
    </xf>
    <xf numFmtId="0" fontId="49" fillId="0" borderId="0" xfId="0" applyFont="1" applyFill="1"/>
    <xf numFmtId="0" fontId="19" fillId="0" borderId="0" xfId="0" applyFont="1" applyFill="1" applyBorder="1" applyAlignment="1">
      <alignment horizontal="center" vertical="top" wrapText="1"/>
    </xf>
    <xf numFmtId="0" fontId="61" fillId="0" borderId="0" xfId="0" applyFont="1" applyFill="1"/>
    <xf numFmtId="2" fontId="64" fillId="0" borderId="0" xfId="0" applyNumberFormat="1" applyFont="1" applyFill="1"/>
    <xf numFmtId="187" fontId="16" fillId="0" borderId="3" xfId="0" applyNumberFormat="1" applyFont="1" applyFill="1" applyBorder="1" applyAlignment="1">
      <alignment horizontal="center" vertical="top" wrapText="1"/>
    </xf>
    <xf numFmtId="187" fontId="61" fillId="0" borderId="3" xfId="0" applyNumberFormat="1" applyFont="1" applyFill="1" applyBorder="1"/>
    <xf numFmtId="187" fontId="16" fillId="0" borderId="3" xfId="0" applyNumberFormat="1" applyFont="1" applyFill="1" applyBorder="1" applyAlignment="1">
      <alignment horizontal="right" vertical="top" wrapText="1"/>
    </xf>
    <xf numFmtId="0" fontId="50" fillId="0" borderId="0" xfId="0" applyFont="1" applyFill="1"/>
    <xf numFmtId="0" fontId="61" fillId="0" borderId="0" xfId="0" applyFont="1" applyFill="1" applyBorder="1"/>
    <xf numFmtId="166" fontId="63" fillId="0" borderId="0" xfId="0" applyNumberFormat="1" applyFont="1" applyFill="1" applyBorder="1"/>
    <xf numFmtId="166" fontId="61" fillId="0" borderId="0" xfId="0" applyNumberFormat="1" applyFont="1" applyFill="1" applyBorder="1"/>
    <xf numFmtId="0" fontId="48" fillId="0" borderId="11" xfId="0" applyNumberFormat="1" applyFont="1" applyFill="1" applyBorder="1" applyAlignment="1">
      <alignment vertical="center"/>
    </xf>
    <xf numFmtId="0" fontId="60" fillId="0" borderId="9" xfId="0" applyFont="1" applyFill="1" applyBorder="1" applyAlignment="1">
      <alignment horizontal="center" vertical="center" wrapText="1"/>
    </xf>
    <xf numFmtId="0" fontId="60" fillId="0" borderId="12" xfId="0" applyFont="1" applyFill="1" applyBorder="1" applyAlignment="1">
      <alignment horizontal="right" vertical="top"/>
    </xf>
    <xf numFmtId="0" fontId="65" fillId="0" borderId="56" xfId="0" applyNumberFormat="1" applyFont="1" applyFill="1" applyBorder="1" applyAlignment="1">
      <alignment horizontal="right" vertical="top"/>
    </xf>
    <xf numFmtId="1" fontId="65" fillId="0" borderId="56" xfId="0" applyNumberFormat="1" applyFont="1" applyFill="1" applyBorder="1" applyAlignment="1">
      <alignment horizontal="right" vertical="top"/>
    </xf>
    <xf numFmtId="166" fontId="65" fillId="0" borderId="56" xfId="0" applyNumberFormat="1" applyFont="1" applyFill="1" applyBorder="1" applyAlignment="1">
      <alignment horizontal="right" vertical="top"/>
    </xf>
    <xf numFmtId="1" fontId="61" fillId="0" borderId="0" xfId="0" applyNumberFormat="1" applyFont="1" applyFill="1"/>
    <xf numFmtId="166" fontId="65" fillId="0" borderId="3" xfId="0" applyNumberFormat="1" applyFont="1" applyFill="1" applyBorder="1" applyAlignment="1">
      <alignment horizontal="right" vertical="top"/>
    </xf>
    <xf numFmtId="0" fontId="60" fillId="0" borderId="56" xfId="0" applyFont="1" applyFill="1" applyBorder="1" applyAlignment="1">
      <alignment horizontal="right" vertical="top"/>
    </xf>
    <xf numFmtId="197" fontId="65" fillId="0" borderId="3" xfId="0" applyNumberFormat="1" applyFont="1" applyFill="1" applyBorder="1" applyAlignment="1">
      <alignment horizontal="left" vertical="top"/>
    </xf>
    <xf numFmtId="2" fontId="65" fillId="0" borderId="3" xfId="0" applyNumberFormat="1" applyFont="1" applyFill="1" applyBorder="1" applyAlignment="1">
      <alignment horizontal="right" vertical="top"/>
    </xf>
    <xf numFmtId="164" fontId="65" fillId="0" borderId="56" xfId="0" applyNumberFormat="1" applyFont="1" applyFill="1" applyBorder="1" applyAlignment="1">
      <alignment horizontal="right" vertical="top"/>
    </xf>
    <xf numFmtId="187" fontId="65" fillId="0" borderId="56" xfId="0" applyNumberFormat="1" applyFont="1" applyFill="1" applyBorder="1" applyAlignment="1">
      <alignment horizontal="right" vertical="top"/>
    </xf>
    <xf numFmtId="199" fontId="65" fillId="0" borderId="56" xfId="0" applyNumberFormat="1" applyFont="1" applyFill="1" applyBorder="1" applyAlignment="1">
      <alignment horizontal="right" vertical="top"/>
    </xf>
    <xf numFmtId="197" fontId="65" fillId="0" borderId="56" xfId="0" applyNumberFormat="1" applyFont="1" applyFill="1" applyBorder="1" applyAlignment="1">
      <alignment horizontal="right" vertical="top"/>
    </xf>
    <xf numFmtId="197" fontId="65" fillId="0" borderId="12" xfId="0" applyNumberFormat="1" applyFont="1" applyFill="1" applyBorder="1" applyAlignment="1">
      <alignment horizontal="left" vertical="top"/>
    </xf>
    <xf numFmtId="187" fontId="60" fillId="0" borderId="56" xfId="0" applyNumberFormat="1" applyFont="1" applyFill="1" applyBorder="1" applyAlignment="1">
      <alignment horizontal="right" vertical="top"/>
    </xf>
    <xf numFmtId="0" fontId="65" fillId="0" borderId="3" xfId="0" applyFont="1" applyFill="1" applyBorder="1" applyAlignment="1">
      <alignment horizontal="left" vertical="top"/>
    </xf>
    <xf numFmtId="197" fontId="19" fillId="0" borderId="3" xfId="5" applyNumberFormat="1" applyFont="1" applyFill="1" applyBorder="1" applyAlignment="1" applyProtection="1"/>
    <xf numFmtId="198" fontId="65" fillId="0" borderId="56" xfId="0" applyNumberFormat="1" applyFont="1" applyFill="1" applyBorder="1" applyAlignment="1">
      <alignment horizontal="right" vertical="top"/>
    </xf>
    <xf numFmtId="199" fontId="60" fillId="0" borderId="56" xfId="0" applyNumberFormat="1" applyFont="1" applyFill="1" applyBorder="1" applyAlignment="1">
      <alignment horizontal="right" vertical="top"/>
    </xf>
    <xf numFmtId="198" fontId="60" fillId="0" borderId="56" xfId="0" applyNumberFormat="1" applyFont="1" applyFill="1" applyBorder="1" applyAlignment="1">
      <alignment horizontal="right" vertical="top"/>
    </xf>
    <xf numFmtId="197" fontId="65" fillId="0" borderId="0" xfId="0" applyNumberFormat="1" applyFont="1" applyFill="1" applyBorder="1" applyAlignment="1">
      <alignment horizontal="right" vertical="top"/>
    </xf>
    <xf numFmtId="0" fontId="49" fillId="0" borderId="0" xfId="0" applyNumberFormat="1" applyFont="1" applyFill="1" applyAlignment="1">
      <alignment horizontal="left" wrapText="1"/>
    </xf>
    <xf numFmtId="187" fontId="65" fillId="0" borderId="0" xfId="0" applyNumberFormat="1" applyFont="1" applyFill="1" applyBorder="1" applyAlignment="1">
      <alignment horizontal="right" vertical="top"/>
    </xf>
    <xf numFmtId="0" fontId="61" fillId="0" borderId="0" xfId="0" applyNumberFormat="1" applyFont="1" applyFill="1"/>
    <xf numFmtId="200" fontId="61" fillId="0" borderId="0" xfId="0" applyNumberFormat="1" applyFont="1" applyFill="1"/>
    <xf numFmtId="194" fontId="61" fillId="0" borderId="0" xfId="0" applyNumberFormat="1" applyFont="1" applyFill="1"/>
    <xf numFmtId="187" fontId="16" fillId="0" borderId="12" xfId="0" applyNumberFormat="1" applyFont="1" applyFill="1" applyBorder="1" applyAlignment="1">
      <alignment horizontal="right" vertical="top" wrapText="1"/>
    </xf>
    <xf numFmtId="49" fontId="58" fillId="0" borderId="0" xfId="0" applyNumberFormat="1" applyFont="1" applyFill="1"/>
    <xf numFmtId="0" fontId="58" fillId="0" borderId="0" xfId="0" applyFont="1" applyFill="1"/>
    <xf numFmtId="3" fontId="58" fillId="0" borderId="0" xfId="0" applyNumberFormat="1" applyFont="1" applyFill="1"/>
    <xf numFmtId="0" fontId="51" fillId="0" borderId="0" xfId="0" applyFont="1" applyFill="1"/>
    <xf numFmtId="0" fontId="28" fillId="0" borderId="3" xfId="10" applyFont="1" applyFill="1" applyBorder="1" applyAlignment="1">
      <alignment vertical="center"/>
    </xf>
    <xf numFmtId="3" fontId="28" fillId="0" borderId="3" xfId="10" applyNumberFormat="1" applyFont="1" applyFill="1" applyBorder="1" applyAlignment="1">
      <alignment vertical="center"/>
    </xf>
    <xf numFmtId="0" fontId="21" fillId="0" borderId="3" xfId="10" applyFont="1" applyFill="1" applyBorder="1" applyAlignment="1">
      <alignment horizontal="center" vertical="center"/>
    </xf>
    <xf numFmtId="0" fontId="21" fillId="0" borderId="3" xfId="10" applyFont="1" applyFill="1" applyBorder="1" applyAlignment="1">
      <alignment vertical="center"/>
    </xf>
    <xf numFmtId="0" fontId="54" fillId="0" borderId="0" xfId="0" applyFont="1" applyFill="1"/>
    <xf numFmtId="1" fontId="21" fillId="0" borderId="3" xfId="10" applyNumberFormat="1" applyFont="1" applyFill="1" applyBorder="1" applyAlignment="1">
      <alignment horizontal="left" vertical="center" wrapText="1"/>
    </xf>
    <xf numFmtId="0" fontId="27" fillId="0" borderId="3" xfId="10" applyFont="1" applyFill="1" applyBorder="1" applyAlignment="1">
      <alignment vertical="center" wrapText="1"/>
    </xf>
    <xf numFmtId="3" fontId="21" fillId="0" borderId="1" xfId="0" applyNumberFormat="1" applyFont="1" applyFill="1" applyBorder="1" applyAlignment="1">
      <alignment horizontal="right"/>
    </xf>
    <xf numFmtId="0" fontId="27" fillId="0" borderId="3" xfId="0" applyFont="1" applyFill="1" applyBorder="1" applyAlignment="1">
      <alignment vertical="center"/>
    </xf>
    <xf numFmtId="0" fontId="28" fillId="0" borderId="12" xfId="10" applyFont="1" applyFill="1" applyBorder="1" applyAlignment="1">
      <alignment vertical="center" wrapText="1"/>
    </xf>
    <xf numFmtId="3" fontId="49" fillId="0" borderId="0" xfId="0" applyNumberFormat="1" applyFont="1" applyFill="1"/>
    <xf numFmtId="187" fontId="67" fillId="0" borderId="3" xfId="1" applyNumberFormat="1" applyFont="1" applyFill="1" applyBorder="1"/>
    <xf numFmtId="0" fontId="68" fillId="0" borderId="0" xfId="0" applyFont="1" applyFill="1" applyAlignment="1">
      <alignment horizontal="left" wrapText="1"/>
    </xf>
    <xf numFmtId="2" fontId="69" fillId="0" borderId="0" xfId="0" applyNumberFormat="1" applyFont="1" applyFill="1" applyAlignment="1">
      <alignment horizontal="right" wrapText="1"/>
    </xf>
    <xf numFmtId="2" fontId="70" fillId="0" borderId="0" xfId="0" applyNumberFormat="1" applyFont="1" applyFill="1" applyAlignment="1">
      <alignment horizontal="right"/>
    </xf>
    <xf numFmtId="0" fontId="69" fillId="0" borderId="0" xfId="0" applyFont="1" applyFill="1" applyAlignment="1">
      <alignment horizontal="center" wrapText="1"/>
    </xf>
    <xf numFmtId="0" fontId="71" fillId="0" borderId="0" xfId="0" applyFont="1" applyFill="1" applyBorder="1" applyAlignment="1"/>
    <xf numFmtId="0" fontId="30" fillId="0" borderId="0" xfId="0" applyFont="1" applyFill="1" applyBorder="1" applyAlignment="1">
      <alignment wrapText="1"/>
    </xf>
    <xf numFmtId="3" fontId="20" fillId="0" borderId="1" xfId="0" applyNumberFormat="1" applyFont="1" applyFill="1" applyBorder="1" applyAlignment="1">
      <alignment horizontal="right"/>
    </xf>
    <xf numFmtId="3" fontId="17" fillId="0" borderId="1" xfId="0" applyNumberFormat="1" applyFont="1" applyFill="1" applyBorder="1" applyAlignment="1">
      <alignment horizontal="right"/>
    </xf>
    <xf numFmtId="197" fontId="60" fillId="0" borderId="25" xfId="0" applyNumberFormat="1" applyFont="1" applyFill="1" applyBorder="1" applyAlignment="1">
      <alignment horizontal="center" vertical="top"/>
    </xf>
    <xf numFmtId="0" fontId="60" fillId="0" borderId="25" xfId="0" applyFont="1" applyFill="1" applyBorder="1" applyAlignment="1">
      <alignment horizontal="center" vertical="top"/>
    </xf>
    <xf numFmtId="0" fontId="35" fillId="2" borderId="0" xfId="0" applyFont="1" applyFill="1" applyAlignment="1">
      <alignment vertical="center"/>
    </xf>
    <xf numFmtId="49" fontId="34"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49" fontId="37" fillId="2" borderId="1" xfId="0" applyNumberFormat="1" applyFont="1" applyFill="1" applyBorder="1" applyAlignment="1">
      <alignment horizontal="left"/>
    </xf>
    <xf numFmtId="0" fontId="37" fillId="2" borderId="1" xfId="0" applyFont="1" applyFill="1" applyBorder="1" applyAlignment="1">
      <alignment horizontal="right"/>
    </xf>
    <xf numFmtId="165" fontId="37" fillId="2" borderId="1" xfId="0" applyNumberFormat="1" applyFont="1" applyFill="1" applyBorder="1" applyAlignment="1">
      <alignment horizontal="right"/>
    </xf>
    <xf numFmtId="49" fontId="38" fillId="2" borderId="1" xfId="0" applyNumberFormat="1" applyFont="1" applyFill="1" applyBorder="1" applyAlignment="1">
      <alignment horizontal="center" vertical="center"/>
    </xf>
    <xf numFmtId="165" fontId="40" fillId="2" borderId="1" xfId="0" applyNumberFormat="1" applyFont="1" applyFill="1" applyBorder="1" applyAlignment="1">
      <alignment horizontal="right"/>
    </xf>
    <xf numFmtId="49" fontId="34" fillId="2" borderId="1" xfId="0" applyNumberFormat="1" applyFont="1" applyFill="1" applyBorder="1" applyAlignment="1">
      <alignment horizontal="center"/>
    </xf>
    <xf numFmtId="49" fontId="36" fillId="2" borderId="1" xfId="0" applyNumberFormat="1" applyFont="1" applyFill="1" applyBorder="1" applyAlignment="1">
      <alignment horizontal="center" wrapText="1"/>
    </xf>
    <xf numFmtId="171" fontId="37" fillId="2" borderId="1" xfId="0" applyNumberFormat="1" applyFont="1" applyFill="1" applyBorder="1" applyAlignment="1">
      <alignment horizontal="right"/>
    </xf>
    <xf numFmtId="0" fontId="23" fillId="0" borderId="0" xfId="0" applyFont="1" applyFill="1"/>
    <xf numFmtId="3" fontId="28" fillId="0" borderId="1" xfId="0" applyNumberFormat="1" applyFont="1" applyFill="1" applyBorder="1" applyAlignment="1">
      <alignment horizontal="right"/>
    </xf>
    <xf numFmtId="0" fontId="16" fillId="0" borderId="0" xfId="0" applyFont="1" applyFill="1"/>
    <xf numFmtId="3" fontId="16" fillId="0" borderId="0" xfId="0" applyNumberFormat="1" applyFont="1" applyFill="1"/>
    <xf numFmtId="0" fontId="72" fillId="0" borderId="0" xfId="0" applyFont="1" applyFill="1" applyBorder="1" applyAlignment="1">
      <alignment horizontal="left" wrapText="1"/>
    </xf>
    <xf numFmtId="2" fontId="75" fillId="0" borderId="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horizontal="left" wrapText="1"/>
    </xf>
    <xf numFmtId="187" fontId="67" fillId="0" borderId="0" xfId="1" applyNumberFormat="1" applyFont="1" applyFill="1" applyBorder="1"/>
    <xf numFmtId="0" fontId="75" fillId="0" borderId="0" xfId="0" applyFont="1" applyFill="1" applyBorder="1" applyAlignment="1">
      <alignment horizontal="left" vertical="center" wrapText="1"/>
    </xf>
    <xf numFmtId="187" fontId="67" fillId="0" borderId="0" xfId="1" applyNumberFormat="1" applyFont="1" applyFill="1" applyBorder="1" applyAlignment="1">
      <alignment horizontal="right" wrapText="1"/>
    </xf>
    <xf numFmtId="49" fontId="34" fillId="2" borderId="1" xfId="0" applyNumberFormat="1" applyFont="1" applyFill="1" applyBorder="1" applyAlignment="1">
      <alignment horizontal="center" vertical="center"/>
    </xf>
    <xf numFmtId="3" fontId="37" fillId="2" borderId="1" xfId="0" applyNumberFormat="1" applyFont="1" applyFill="1" applyBorder="1" applyAlignment="1">
      <alignment horizontal="right"/>
    </xf>
    <xf numFmtId="171" fontId="40" fillId="2" borderId="1" xfId="0" applyNumberFormat="1" applyFont="1" applyFill="1" applyBorder="1" applyAlignment="1">
      <alignment horizontal="right"/>
    </xf>
    <xf numFmtId="172" fontId="40" fillId="2" borderId="1" xfId="0" applyNumberFormat="1" applyFont="1" applyFill="1" applyBorder="1" applyAlignment="1">
      <alignment horizontal="right"/>
    </xf>
    <xf numFmtId="172" fontId="37" fillId="2" borderId="1" xfId="0" applyNumberFormat="1" applyFont="1" applyFill="1" applyBorder="1" applyAlignment="1">
      <alignment horizontal="right"/>
    </xf>
    <xf numFmtId="173" fontId="37" fillId="2" borderId="1" xfId="0" applyNumberFormat="1" applyFont="1" applyFill="1" applyBorder="1" applyAlignment="1">
      <alignment horizontal="right"/>
    </xf>
    <xf numFmtId="0" fontId="34" fillId="2" borderId="1" xfId="0" applyFont="1" applyFill="1" applyBorder="1" applyAlignment="1">
      <alignment horizontal="center" vertical="center" wrapText="1"/>
    </xf>
    <xf numFmtId="180" fontId="37" fillId="2" borderId="1" xfId="0" applyNumberFormat="1" applyFont="1" applyFill="1" applyBorder="1" applyAlignment="1">
      <alignment horizontal="right"/>
    </xf>
    <xf numFmtId="0" fontId="36" fillId="2" borderId="1" xfId="0" applyFont="1" applyFill="1" applyBorder="1" applyAlignment="1">
      <alignment horizontal="center" wrapText="1"/>
    </xf>
    <xf numFmtId="0" fontId="38"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190" fontId="19" fillId="0" borderId="3" xfId="4" applyNumberFormat="1" applyFont="1" applyFill="1" applyBorder="1" applyAlignment="1">
      <alignment horizontal="right" vertical="top"/>
    </xf>
    <xf numFmtId="188" fontId="16" fillId="0" borderId="3" xfId="4" applyNumberFormat="1" applyFont="1" applyFill="1" applyBorder="1" applyAlignment="1">
      <alignment horizontal="right" vertical="top"/>
    </xf>
    <xf numFmtId="186" fontId="16" fillId="0" borderId="3" xfId="4" applyNumberFormat="1" applyFont="1" applyFill="1" applyBorder="1" applyAlignment="1">
      <alignment horizontal="right"/>
    </xf>
    <xf numFmtId="186" fontId="50" fillId="0" borderId="0" xfId="0" applyNumberFormat="1" applyFont="1" applyBorder="1"/>
    <xf numFmtId="186" fontId="16" fillId="0" borderId="0" xfId="4" applyNumberFormat="1" applyFont="1" applyFill="1" applyBorder="1" applyAlignment="1">
      <alignment horizontal="right" vertical="top"/>
    </xf>
    <xf numFmtId="184" fontId="19" fillId="0" borderId="29" xfId="0" applyNumberFormat="1" applyFont="1" applyFill="1" applyBorder="1" applyAlignment="1">
      <alignment horizontal="left"/>
    </xf>
    <xf numFmtId="191" fontId="23" fillId="3" borderId="3" xfId="4" applyNumberFormat="1" applyFont="1" applyFill="1" applyBorder="1" applyAlignment="1">
      <alignment horizontal="right" vertical="top"/>
    </xf>
    <xf numFmtId="191" fontId="24" fillId="3" borderId="3" xfId="4" applyNumberFormat="1" applyFont="1" applyFill="1" applyBorder="1" applyAlignment="1">
      <alignment horizontal="right" vertical="top"/>
    </xf>
    <xf numFmtId="17" fontId="58" fillId="0" borderId="3" xfId="0" applyNumberFormat="1" applyFont="1" applyBorder="1" applyAlignment="1">
      <alignment horizontal="left" vertical="center"/>
    </xf>
    <xf numFmtId="1" fontId="59" fillId="0" borderId="3" xfId="0" applyNumberFormat="1" applyFont="1" applyBorder="1" applyAlignment="1">
      <alignment horizontal="center"/>
    </xf>
    <xf numFmtId="0" fontId="16" fillId="0" borderId="3" xfId="0" applyFont="1" applyFill="1" applyBorder="1" applyAlignment="1">
      <alignment horizontal="left" vertical="top"/>
    </xf>
    <xf numFmtId="0" fontId="60" fillId="0" borderId="59" xfId="0" applyFont="1" applyFill="1" applyBorder="1" applyAlignment="1">
      <alignment vertical="top"/>
    </xf>
    <xf numFmtId="0" fontId="56" fillId="0" borderId="25" xfId="0" applyFont="1" applyFill="1" applyBorder="1" applyAlignment="1">
      <alignment horizontal="center" vertical="top"/>
    </xf>
    <xf numFmtId="0" fontId="56" fillId="0" borderId="8" xfId="0" applyFont="1" applyFill="1" applyBorder="1" applyAlignment="1">
      <alignment horizontal="center" vertical="top"/>
    </xf>
    <xf numFmtId="0" fontId="60" fillId="0" borderId="56" xfId="0" applyFont="1" applyFill="1" applyBorder="1" applyAlignment="1">
      <alignment horizontal="left" vertical="top"/>
    </xf>
    <xf numFmtId="0" fontId="56" fillId="0" borderId="11" xfId="0" applyFont="1" applyFill="1" applyBorder="1" applyAlignment="1">
      <alignment horizontal="center" vertical="top"/>
    </xf>
    <xf numFmtId="197" fontId="65" fillId="0" borderId="11" xfId="0" applyNumberFormat="1" applyFont="1" applyFill="1" applyBorder="1" applyAlignment="1">
      <alignment horizontal="left" vertical="top"/>
    </xf>
    <xf numFmtId="1" fontId="65" fillId="0" borderId="11" xfId="0" applyNumberFormat="1" applyFont="1" applyFill="1" applyBorder="1" applyAlignment="1">
      <alignment horizontal="right" vertical="top"/>
    </xf>
    <xf numFmtId="2" fontId="65" fillId="0" borderId="11" xfId="0" applyNumberFormat="1" applyFont="1" applyFill="1" applyBorder="1" applyAlignment="1">
      <alignment horizontal="right" vertical="top"/>
    </xf>
    <xf numFmtId="2" fontId="60" fillId="0" borderId="11" xfId="0" applyNumberFormat="1" applyFont="1" applyFill="1" applyBorder="1" applyAlignment="1">
      <alignment horizontal="right" vertical="top"/>
    </xf>
    <xf numFmtId="197" fontId="60" fillId="0" borderId="3" xfId="0" applyNumberFormat="1" applyFont="1" applyFill="1" applyBorder="1" applyAlignment="1">
      <alignment horizontal="left" vertical="top"/>
    </xf>
    <xf numFmtId="0" fontId="60" fillId="0" borderId="56" xfId="0" applyFont="1" applyFill="1" applyBorder="1" applyAlignment="1">
      <alignment horizontal="left" vertical="top" wrapText="1"/>
    </xf>
    <xf numFmtId="0" fontId="60" fillId="0" borderId="11" xfId="0" applyFont="1" applyFill="1" applyBorder="1" applyAlignment="1">
      <alignment horizontal="center" vertical="top"/>
    </xf>
    <xf numFmtId="197" fontId="60" fillId="0" borderId="3" xfId="0" applyNumberFormat="1" applyFont="1" applyFill="1" applyBorder="1" applyAlignment="1">
      <alignment horizontal="left" vertical="top" wrapText="1"/>
    </xf>
    <xf numFmtId="197" fontId="65" fillId="0" borderId="56" xfId="0" applyNumberFormat="1" applyFont="1" applyFill="1" applyBorder="1" applyAlignment="1">
      <alignment horizontal="left" vertical="top"/>
    </xf>
    <xf numFmtId="1" fontId="65" fillId="0" borderId="11" xfId="0" applyNumberFormat="1" applyFont="1" applyFill="1" applyBorder="1" applyAlignment="1">
      <alignment vertical="top"/>
    </xf>
    <xf numFmtId="1" fontId="60" fillId="0" borderId="11" xfId="0" applyNumberFormat="1" applyFont="1" applyFill="1" applyBorder="1" applyAlignment="1">
      <alignment horizontal="right" vertical="top"/>
    </xf>
    <xf numFmtId="187" fontId="16" fillId="0" borderId="34" xfId="0" applyNumberFormat="1" applyFont="1" applyFill="1" applyBorder="1" applyAlignment="1">
      <alignment horizontal="right" vertical="top" wrapText="1"/>
    </xf>
    <xf numFmtId="197" fontId="60" fillId="0" borderId="35" xfId="0" applyNumberFormat="1" applyFont="1" applyFill="1" applyBorder="1" applyAlignment="1">
      <alignment horizontal="left" vertical="top"/>
    </xf>
    <xf numFmtId="0" fontId="60" fillId="0" borderId="11" xfId="0" applyFont="1" applyFill="1" applyBorder="1" applyAlignment="1">
      <alignment horizontal="right" vertical="top"/>
    </xf>
    <xf numFmtId="197" fontId="60" fillId="0" borderId="12" xfId="0" applyNumberFormat="1" applyFont="1" applyFill="1" applyBorder="1" applyAlignment="1">
      <alignment horizontal="left" vertical="top"/>
    </xf>
    <xf numFmtId="197" fontId="60" fillId="0" borderId="11" xfId="0" applyNumberFormat="1" applyFont="1" applyFill="1" applyBorder="1" applyAlignment="1">
      <alignment horizontal="left" vertical="top"/>
    </xf>
    <xf numFmtId="187" fontId="19" fillId="0" borderId="3" xfId="0" applyNumberFormat="1" applyFont="1" applyFill="1" applyBorder="1" applyAlignment="1">
      <alignment horizontal="right" vertical="top" wrapText="1"/>
    </xf>
    <xf numFmtId="198" fontId="65" fillId="0" borderId="11" xfId="0" applyNumberFormat="1" applyFont="1" applyFill="1" applyBorder="1" applyAlignment="1">
      <alignment horizontal="right" vertical="top"/>
    </xf>
    <xf numFmtId="187" fontId="65" fillId="0" borderId="11" xfId="0" applyNumberFormat="1" applyFont="1" applyFill="1" applyBorder="1" applyAlignment="1">
      <alignment horizontal="right" vertical="top"/>
    </xf>
    <xf numFmtId="0" fontId="60" fillId="0" borderId="11" xfId="0" applyFont="1" applyFill="1" applyBorder="1" applyAlignment="1">
      <alignment horizontal="left" vertical="top"/>
    </xf>
    <xf numFmtId="197" fontId="60" fillId="0" borderId="56" xfId="0" applyNumberFormat="1" applyFont="1" applyFill="1" applyBorder="1" applyAlignment="1">
      <alignment horizontal="left" vertical="top"/>
    </xf>
    <xf numFmtId="197" fontId="56" fillId="0" borderId="59" xfId="0" applyNumberFormat="1" applyFont="1" applyFill="1" applyBorder="1" applyAlignment="1">
      <alignment horizontal="left" vertical="top"/>
    </xf>
    <xf numFmtId="197" fontId="60" fillId="0" borderId="59" xfId="0" applyNumberFormat="1" applyFont="1" applyFill="1" applyBorder="1" applyAlignment="1">
      <alignment horizontal="left" vertical="top"/>
    </xf>
    <xf numFmtId="197" fontId="56" fillId="0" borderId="25" xfId="0" applyNumberFormat="1" applyFont="1" applyFill="1" applyBorder="1" applyAlignment="1">
      <alignment horizontal="left" vertical="top"/>
    </xf>
    <xf numFmtId="0" fontId="60" fillId="0" borderId="3" xfId="0" applyFont="1" applyFill="1" applyBorder="1" applyAlignment="1">
      <alignment horizontal="left" vertical="top"/>
    </xf>
    <xf numFmtId="197" fontId="60" fillId="0" borderId="11" xfId="0" applyNumberFormat="1" applyFont="1" applyFill="1" applyBorder="1" applyAlignment="1">
      <alignment horizontal="center" vertical="top"/>
    </xf>
    <xf numFmtId="197" fontId="60" fillId="0" borderId="0" xfId="0" applyNumberFormat="1" applyFont="1" applyFill="1" applyBorder="1" applyAlignment="1">
      <alignment horizontal="center" vertical="top"/>
    </xf>
    <xf numFmtId="187" fontId="65" fillId="0" borderId="11" xfId="0" applyNumberFormat="1" applyFont="1" applyFill="1" applyBorder="1" applyAlignment="1">
      <alignment horizontal="center" vertical="top"/>
    </xf>
    <xf numFmtId="187" fontId="16" fillId="0" borderId="35" xfId="0" applyNumberFormat="1" applyFont="1" applyFill="1" applyBorder="1" applyAlignment="1">
      <alignment horizontal="right" vertical="top" wrapText="1"/>
    </xf>
    <xf numFmtId="187" fontId="60" fillId="0" borderId="35" xfId="0" applyNumberFormat="1" applyFont="1" applyFill="1" applyBorder="1" applyAlignment="1">
      <alignment horizontal="right" vertical="top"/>
    </xf>
    <xf numFmtId="187" fontId="16" fillId="0" borderId="11" xfId="0" applyNumberFormat="1" applyFont="1" applyFill="1" applyBorder="1" applyAlignment="1">
      <alignment horizontal="right" vertical="top" wrapText="1"/>
    </xf>
    <xf numFmtId="199" fontId="60" fillId="0" borderId="11" xfId="0" applyNumberFormat="1" applyFont="1" applyFill="1" applyBorder="1" applyAlignment="1">
      <alignment horizontal="right" vertical="top"/>
    </xf>
    <xf numFmtId="187" fontId="60" fillId="0" borderId="11" xfId="0" applyNumberFormat="1" applyFont="1" applyFill="1" applyBorder="1" applyAlignment="1">
      <alignment horizontal="right" vertical="top"/>
    </xf>
    <xf numFmtId="198" fontId="60" fillId="0" borderId="11" xfId="0" applyNumberFormat="1" applyFont="1" applyFill="1" applyBorder="1" applyAlignment="1">
      <alignment horizontal="right" vertical="top"/>
    </xf>
    <xf numFmtId="197" fontId="60" fillId="0" borderId="12" xfId="0" applyNumberFormat="1" applyFont="1" applyFill="1" applyBorder="1" applyAlignment="1">
      <alignment vertical="top"/>
    </xf>
    <xf numFmtId="200" fontId="65" fillId="0" borderId="3" xfId="0" applyNumberFormat="1" applyFont="1" applyFill="1" applyBorder="1" applyAlignment="1">
      <alignment horizontal="right" vertical="top"/>
    </xf>
    <xf numFmtId="1" fontId="65" fillId="0" borderId="3" xfId="0" applyNumberFormat="1" applyFont="1" applyFill="1" applyBorder="1" applyAlignment="1">
      <alignment horizontal="right" vertical="top"/>
    </xf>
    <xf numFmtId="194" fontId="65" fillId="0" borderId="3" xfId="0" applyNumberFormat="1" applyFont="1" applyFill="1" applyBorder="1" applyAlignment="1">
      <alignment horizontal="right" vertical="top"/>
    </xf>
    <xf numFmtId="202" fontId="60" fillId="0" borderId="3" xfId="0" applyNumberFormat="1" applyFont="1" applyFill="1" applyBorder="1" applyAlignment="1">
      <alignment horizontal="right" vertical="top"/>
    </xf>
    <xf numFmtId="1" fontId="60" fillId="0" borderId="3" xfId="0" applyNumberFormat="1" applyFont="1" applyFill="1" applyBorder="1" applyAlignment="1">
      <alignment horizontal="right" vertical="top"/>
    </xf>
    <xf numFmtId="164" fontId="60" fillId="0" borderId="56" xfId="0" applyNumberFormat="1" applyFont="1" applyFill="1" applyBorder="1" applyAlignment="1">
      <alignment horizontal="right" vertical="top"/>
    </xf>
    <xf numFmtId="2" fontId="60" fillId="0" borderId="3" xfId="0" applyNumberFormat="1" applyFont="1" applyFill="1" applyBorder="1" applyAlignment="1">
      <alignment horizontal="right" vertical="top"/>
    </xf>
    <xf numFmtId="166" fontId="60" fillId="0" borderId="3" xfId="0" applyNumberFormat="1" applyFont="1" applyFill="1" applyBorder="1" applyAlignment="1">
      <alignment horizontal="right" vertical="top"/>
    </xf>
    <xf numFmtId="187" fontId="65" fillId="0" borderId="0" xfId="2" applyNumberFormat="1" applyFont="1" applyFill="1" applyBorder="1" applyAlignment="1">
      <alignment horizontal="right" vertical="top"/>
    </xf>
    <xf numFmtId="197" fontId="16" fillId="0" borderId="3" xfId="0" applyNumberFormat="1" applyFont="1" applyFill="1" applyBorder="1" applyAlignment="1">
      <alignment horizontal="right" vertical="top" wrapText="1"/>
    </xf>
    <xf numFmtId="187" fontId="16" fillId="0" borderId="5" xfId="0" applyNumberFormat="1" applyFont="1" applyFill="1" applyBorder="1" applyAlignment="1">
      <alignment horizontal="right" vertical="top" wrapText="1"/>
    </xf>
    <xf numFmtId="197" fontId="60" fillId="0" borderId="5" xfId="0" applyNumberFormat="1" applyFont="1" applyFill="1" applyBorder="1" applyAlignment="1">
      <alignment horizontal="left" vertical="top"/>
    </xf>
    <xf numFmtId="164" fontId="60" fillId="0" borderId="5" xfId="0" applyNumberFormat="1" applyFont="1" applyFill="1" applyBorder="1" applyAlignment="1">
      <alignment horizontal="right" vertical="top"/>
    </xf>
    <xf numFmtId="187" fontId="60" fillId="0" borderId="5" xfId="0" applyNumberFormat="1" applyFont="1" applyFill="1" applyBorder="1" applyAlignment="1">
      <alignment horizontal="right" vertical="top"/>
    </xf>
    <xf numFmtId="2" fontId="60" fillId="0" borderId="5" xfId="0" applyNumberFormat="1" applyFont="1" applyFill="1" applyBorder="1" applyAlignment="1">
      <alignment horizontal="right" vertical="top"/>
    </xf>
    <xf numFmtId="1" fontId="60" fillId="0" borderId="35" xfId="0" applyNumberFormat="1" applyFont="1" applyFill="1" applyBorder="1" applyAlignment="1">
      <alignment horizontal="right" vertical="top"/>
    </xf>
    <xf numFmtId="0" fontId="61" fillId="0" borderId="6" xfId="0" applyFont="1" applyFill="1" applyBorder="1"/>
    <xf numFmtId="166" fontId="76" fillId="0" borderId="6" xfId="13" applyNumberFormat="1" applyFont="1" applyFill="1" applyBorder="1" applyAlignment="1">
      <alignment horizontal="right"/>
    </xf>
    <xf numFmtId="1" fontId="55" fillId="0" borderId="0" xfId="0" applyNumberFormat="1" applyFont="1" applyFill="1"/>
    <xf numFmtId="0" fontId="7" fillId="0" borderId="0" xfId="0" applyFont="1" applyFill="1" applyAlignment="1">
      <alignment vertical="center"/>
    </xf>
    <xf numFmtId="0" fontId="12" fillId="0" borderId="0" xfId="0" applyNumberFormat="1" applyFont="1" applyFill="1" applyBorder="1" applyAlignment="1">
      <alignment vertical="center"/>
    </xf>
    <xf numFmtId="0" fontId="37" fillId="2" borderId="0" xfId="0" applyFont="1" applyFill="1" applyBorder="1" applyAlignment="1">
      <alignment horizontal="right"/>
    </xf>
    <xf numFmtId="165" fontId="37" fillId="2" borderId="0" xfId="0" applyNumberFormat="1" applyFont="1" applyFill="1" applyBorder="1" applyAlignment="1">
      <alignment horizontal="right"/>
    </xf>
    <xf numFmtId="49" fontId="4" fillId="2" borderId="0" xfId="0" applyNumberFormat="1" applyFont="1" applyFill="1" applyBorder="1" applyAlignment="1">
      <alignment horizontal="left"/>
    </xf>
    <xf numFmtId="171" fontId="37" fillId="2" borderId="0" xfId="0" applyNumberFormat="1" applyFont="1" applyFill="1" applyBorder="1" applyAlignment="1">
      <alignment horizontal="right"/>
    </xf>
    <xf numFmtId="165" fontId="37" fillId="0" borderId="0" xfId="0" applyNumberFormat="1" applyFont="1" applyFill="1" applyBorder="1" applyAlignment="1">
      <alignment horizontal="right"/>
    </xf>
    <xf numFmtId="49" fontId="4" fillId="0" borderId="0" xfId="0" applyNumberFormat="1" applyFont="1" applyFill="1" applyBorder="1" applyAlignment="1">
      <alignment horizontal="left"/>
    </xf>
    <xf numFmtId="172" fontId="37" fillId="2" borderId="0" xfId="0" applyNumberFormat="1" applyFont="1" applyFill="1" applyBorder="1" applyAlignment="1">
      <alignment horizontal="right"/>
    </xf>
    <xf numFmtId="0" fontId="21" fillId="0" borderId="0" xfId="10" applyFont="1" applyFill="1" applyBorder="1" applyAlignment="1">
      <alignment vertical="center"/>
    </xf>
    <xf numFmtId="3" fontId="21"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28" fillId="0" borderId="0" xfId="10" applyFont="1" applyFill="1" applyBorder="1" applyAlignment="1">
      <alignment horizontal="center" vertical="center"/>
    </xf>
    <xf numFmtId="186" fontId="24" fillId="3" borderId="0" xfId="4" applyNumberFormat="1" applyFont="1" applyFill="1" applyBorder="1" applyAlignment="1">
      <alignment horizontal="right" vertical="top"/>
    </xf>
    <xf numFmtId="166" fontId="76" fillId="0" borderId="0" xfId="13" applyNumberFormat="1" applyFont="1" applyFill="1" applyBorder="1" applyAlignment="1">
      <alignment horizontal="right"/>
    </xf>
    <xf numFmtId="49" fontId="5" fillId="0" borderId="0" xfId="0" applyNumberFormat="1" applyFont="1" applyFill="1" applyAlignment="1">
      <alignment horizontal="left"/>
    </xf>
    <xf numFmtId="0" fontId="28" fillId="0" borderId="3" xfId="10" applyFont="1" applyFill="1" applyBorder="1" applyAlignment="1">
      <alignment horizontal="center" vertical="center"/>
    </xf>
    <xf numFmtId="0" fontId="28" fillId="0" borderId="3" xfId="1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xf>
    <xf numFmtId="178" fontId="61" fillId="0" borderId="3" xfId="1" applyNumberFormat="1" applyFont="1" applyFill="1" applyBorder="1" applyAlignment="1">
      <alignment horizontal="center" vertical="center"/>
    </xf>
    <xf numFmtId="0" fontId="35" fillId="0" borderId="0" xfId="0" applyFont="1" applyFill="1" applyAlignment="1">
      <alignment vertical="center"/>
    </xf>
    <xf numFmtId="49" fontId="34"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right"/>
    </xf>
    <xf numFmtId="49" fontId="38" fillId="0" borderId="1" xfId="0" applyNumberFormat="1" applyFont="1" applyFill="1" applyBorder="1" applyAlignment="1">
      <alignment horizontal="center" vertical="center"/>
    </xf>
    <xf numFmtId="49" fontId="34" fillId="0" borderId="1" xfId="0" applyNumberFormat="1" applyFont="1" applyFill="1" applyBorder="1" applyAlignment="1">
      <alignment horizontal="center" vertical="center"/>
    </xf>
    <xf numFmtId="3" fontId="37" fillId="0" borderId="1" xfId="0" applyNumberFormat="1" applyFont="1" applyFill="1" applyBorder="1" applyAlignment="1">
      <alignment horizontal="right"/>
    </xf>
    <xf numFmtId="0" fontId="37" fillId="0" borderId="0" xfId="0" applyFont="1" applyFill="1" applyBorder="1" applyAlignment="1">
      <alignment horizontal="right"/>
    </xf>
    <xf numFmtId="3" fontId="37" fillId="0" borderId="0" xfId="0" applyNumberFormat="1" applyFont="1" applyFill="1" applyBorder="1" applyAlignment="1">
      <alignment horizontal="right"/>
    </xf>
    <xf numFmtId="171" fontId="37" fillId="0" borderId="1" xfId="0" applyNumberFormat="1" applyFont="1" applyFill="1" applyBorder="1" applyAlignment="1">
      <alignment horizontal="right"/>
    </xf>
    <xf numFmtId="171" fontId="37" fillId="0" borderId="0" xfId="0" applyNumberFormat="1" applyFont="1" applyFill="1" applyBorder="1" applyAlignment="1">
      <alignment horizontal="right"/>
    </xf>
    <xf numFmtId="49" fontId="34" fillId="0" borderId="1" xfId="0" applyNumberFormat="1" applyFont="1" applyFill="1" applyBorder="1" applyAlignment="1">
      <alignment horizontal="center"/>
    </xf>
    <xf numFmtId="165" fontId="6" fillId="0" borderId="1" xfId="0" applyNumberFormat="1" applyFont="1" applyFill="1" applyBorder="1" applyAlignment="1">
      <alignment horizontal="right"/>
    </xf>
    <xf numFmtId="171" fontId="6" fillId="0" borderId="1" xfId="0" applyNumberFormat="1" applyFont="1" applyFill="1" applyBorder="1" applyAlignment="1">
      <alignment horizontal="right"/>
    </xf>
    <xf numFmtId="49" fontId="38"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73" fontId="37" fillId="0" borderId="0" xfId="0" applyNumberFormat="1" applyFont="1" applyFill="1" applyBorder="1" applyAlignment="1">
      <alignment horizontal="right"/>
    </xf>
    <xf numFmtId="49" fontId="36" fillId="0" borderId="0" xfId="0" applyNumberFormat="1" applyFont="1" applyFill="1" applyAlignment="1">
      <alignment horizontal="left" vertical="top"/>
    </xf>
    <xf numFmtId="179" fontId="37" fillId="0" borderId="0" xfId="0" applyNumberFormat="1" applyFont="1" applyFill="1" applyBorder="1" applyAlignment="1">
      <alignment horizontal="right"/>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top" wrapText="1"/>
    </xf>
    <xf numFmtId="49" fontId="36" fillId="0" borderId="0" xfId="0" applyNumberFormat="1" applyFont="1" applyFill="1" applyAlignment="1">
      <alignment horizontal="left" vertical="top" wrapText="1"/>
    </xf>
    <xf numFmtId="182" fontId="37" fillId="0" borderId="0" xfId="0" applyNumberFormat="1" applyFont="1" applyFill="1" applyBorder="1" applyAlignment="1">
      <alignment horizontal="right"/>
    </xf>
    <xf numFmtId="49" fontId="6" fillId="0" borderId="1" xfId="0" applyNumberFormat="1" applyFont="1" applyFill="1" applyBorder="1" applyAlignment="1">
      <alignment horizontal="left" vertical="center" wrapText="1"/>
    </xf>
    <xf numFmtId="3" fontId="35" fillId="0" borderId="0" xfId="0" applyNumberFormat="1" applyFont="1" applyFill="1" applyAlignment="1">
      <alignment vertical="center"/>
    </xf>
    <xf numFmtId="49" fontId="9" fillId="0" borderId="0" xfId="0" applyNumberFormat="1" applyFont="1" applyFill="1" applyAlignment="1">
      <alignment vertical="top"/>
    </xf>
    <xf numFmtId="173" fontId="6" fillId="0" borderId="1" xfId="0" applyNumberFormat="1" applyFont="1" applyFill="1" applyBorder="1" applyAlignment="1">
      <alignment horizontal="right"/>
    </xf>
    <xf numFmtId="165" fontId="6" fillId="0" borderId="3" xfId="0" applyNumberFormat="1" applyFont="1" applyFill="1" applyBorder="1" applyAlignment="1">
      <alignment horizontal="right"/>
    </xf>
    <xf numFmtId="171" fontId="6" fillId="0" borderId="3" xfId="0" applyNumberFormat="1" applyFont="1" applyFill="1" applyBorder="1" applyAlignment="1">
      <alignment horizontal="right"/>
    </xf>
    <xf numFmtId="173" fontId="6" fillId="0" borderId="3" xfId="0" applyNumberFormat="1" applyFont="1" applyFill="1" applyBorder="1" applyAlignment="1">
      <alignment horizontal="right"/>
    </xf>
    <xf numFmtId="49" fontId="6" fillId="0" borderId="2" xfId="0" applyNumberFormat="1" applyFont="1" applyFill="1" applyBorder="1" applyAlignment="1">
      <alignment horizontal="left"/>
    </xf>
    <xf numFmtId="165" fontId="6" fillId="0" borderId="2" xfId="0" applyNumberFormat="1" applyFont="1" applyFill="1" applyBorder="1" applyAlignment="1">
      <alignment horizontal="right"/>
    </xf>
    <xf numFmtId="171" fontId="6" fillId="0" borderId="2" xfId="0" applyNumberFormat="1" applyFont="1" applyFill="1" applyBorder="1" applyAlignment="1">
      <alignment horizontal="right"/>
    </xf>
    <xf numFmtId="173" fontId="6" fillId="0" borderId="2" xfId="0" applyNumberFormat="1" applyFont="1" applyFill="1" applyBorder="1" applyAlignment="1">
      <alignment horizontal="right"/>
    </xf>
    <xf numFmtId="49" fontId="6" fillId="0" borderId="3" xfId="0" applyNumberFormat="1" applyFont="1" applyFill="1" applyBorder="1" applyAlignment="1">
      <alignment horizontal="left"/>
    </xf>
    <xf numFmtId="0" fontId="4"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49" fontId="36" fillId="0" borderId="0" xfId="0" applyNumberFormat="1" applyFont="1" applyFill="1" applyAlignment="1">
      <alignment horizontal="left"/>
    </xf>
    <xf numFmtId="0" fontId="27" fillId="0" borderId="0" xfId="0" applyNumberFormat="1" applyFont="1" applyFill="1" applyBorder="1" applyAlignment="1"/>
    <xf numFmtId="49" fontId="5" fillId="0" borderId="0" xfId="0" applyNumberFormat="1" applyFont="1" applyFill="1" applyBorder="1" applyAlignment="1">
      <alignment horizontal="left" vertical="center"/>
    </xf>
    <xf numFmtId="165" fontId="37" fillId="0" borderId="0" xfId="0" applyNumberFormat="1" applyFont="1" applyFill="1" applyBorder="1" applyAlignment="1">
      <alignment horizontal="right" vertical="center"/>
    </xf>
    <xf numFmtId="171" fontId="37" fillId="0" borderId="0" xfId="0" applyNumberFormat="1" applyFont="1" applyFill="1" applyBorder="1" applyAlignment="1">
      <alignment horizontal="right" vertical="center"/>
    </xf>
    <xf numFmtId="49" fontId="4" fillId="0" borderId="0" xfId="0" applyNumberFormat="1" applyFont="1" applyFill="1" applyAlignment="1">
      <alignment horizontal="left" vertical="top"/>
    </xf>
    <xf numFmtId="49" fontId="4" fillId="0" borderId="15" xfId="0" applyNumberFormat="1" applyFont="1" applyFill="1" applyBorder="1" applyAlignment="1">
      <alignment horizontal="left"/>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6" fillId="0" borderId="20" xfId="0" applyNumberFormat="1" applyFont="1" applyFill="1" applyBorder="1" applyAlignment="1">
      <alignment horizontal="left"/>
    </xf>
    <xf numFmtId="49" fontId="4" fillId="0" borderId="23" xfId="0" applyNumberFormat="1" applyFont="1" applyFill="1" applyBorder="1" applyAlignment="1">
      <alignment horizontal="left"/>
    </xf>
    <xf numFmtId="171" fontId="4" fillId="0" borderId="24" xfId="0" applyNumberFormat="1" applyFont="1" applyFill="1" applyBorder="1" applyAlignment="1">
      <alignment horizontal="right"/>
    </xf>
    <xf numFmtId="0" fontId="29" fillId="0" borderId="0" xfId="0" applyFont="1" applyFill="1" applyAlignment="1">
      <alignment vertical="center"/>
    </xf>
    <xf numFmtId="0" fontId="0" fillId="0" borderId="0" xfId="0" applyFill="1"/>
    <xf numFmtId="0" fontId="72" fillId="0" borderId="0" xfId="0" applyFont="1" applyFill="1"/>
    <xf numFmtId="0" fontId="0" fillId="0" borderId="0" xfId="0" applyFill="1" applyAlignment="1"/>
    <xf numFmtId="0" fontId="0" fillId="0" borderId="0" xfId="0" applyFill="1" applyBorder="1"/>
    <xf numFmtId="49" fontId="5" fillId="0" borderId="0" xfId="0" applyNumberFormat="1" applyFont="1" applyFill="1" applyAlignment="1">
      <alignment horizontal="left" wrapText="1"/>
    </xf>
    <xf numFmtId="1" fontId="16" fillId="0" borderId="8" xfId="0" applyNumberFormat="1" applyFont="1" applyFill="1" applyBorder="1" applyAlignment="1">
      <alignment horizontal="right" vertical="center"/>
    </xf>
    <xf numFmtId="1" fontId="16" fillId="0" borderId="33" xfId="0" applyNumberFormat="1" applyFont="1" applyFill="1" applyBorder="1" applyAlignment="1">
      <alignment horizontal="right" vertical="center"/>
    </xf>
    <xf numFmtId="0" fontId="52" fillId="0" borderId="0" xfId="0" applyNumberFormat="1" applyFont="1" applyFill="1"/>
    <xf numFmtId="183" fontId="19" fillId="0" borderId="7" xfId="11" applyNumberFormat="1" applyFont="1" applyFill="1" applyBorder="1" applyAlignment="1">
      <alignment horizontal="center" vertical="center" wrapText="1"/>
    </xf>
    <xf numFmtId="183" fontId="19" fillId="0" borderId="3" xfId="7" applyNumberFormat="1" applyFont="1" applyFill="1" applyBorder="1" applyAlignment="1">
      <alignment horizontal="center" vertical="top" wrapText="1"/>
    </xf>
    <xf numFmtId="183" fontId="19" fillId="0" borderId="4" xfId="7" applyNumberFormat="1" applyFont="1" applyFill="1" applyBorder="1" applyAlignment="1">
      <alignment horizontal="center" vertical="top" wrapText="1"/>
    </xf>
    <xf numFmtId="0" fontId="49" fillId="0" borderId="0" xfId="0" applyNumberFormat="1" applyFont="1" applyFill="1" applyAlignment="1">
      <alignment horizontal="center"/>
    </xf>
    <xf numFmtId="0" fontId="50" fillId="0" borderId="3" xfId="0" applyNumberFormat="1" applyFont="1" applyFill="1" applyBorder="1" applyAlignment="1">
      <alignment vertical="center" wrapText="1"/>
    </xf>
    <xf numFmtId="0" fontId="50" fillId="0" borderId="9" xfId="0" applyNumberFormat="1" applyFont="1" applyFill="1" applyBorder="1" applyAlignment="1">
      <alignment vertical="center" wrapText="1"/>
    </xf>
    <xf numFmtId="0" fontId="50" fillId="0" borderId="0" xfId="0" applyNumberFormat="1" applyFont="1" applyFill="1" applyBorder="1"/>
    <xf numFmtId="186" fontId="49" fillId="0" borderId="0" xfId="0" applyNumberFormat="1" applyFont="1" applyFill="1"/>
    <xf numFmtId="2" fontId="49" fillId="0" borderId="0" xfId="0" applyNumberFormat="1" applyFont="1" applyFill="1"/>
    <xf numFmtId="187" fontId="49" fillId="0" borderId="0" xfId="0" applyNumberFormat="1" applyFont="1" applyFill="1"/>
    <xf numFmtId="187" fontId="55" fillId="0" borderId="0" xfId="0" applyNumberFormat="1" applyFont="1" applyFill="1"/>
    <xf numFmtId="189" fontId="55" fillId="0" borderId="0" xfId="0" applyNumberFormat="1" applyFont="1" applyFill="1"/>
    <xf numFmtId="0" fontId="49" fillId="0" borderId="0" xfId="0" quotePrefix="1" applyNumberFormat="1" applyFont="1" applyFill="1"/>
    <xf numFmtId="0" fontId="48" fillId="0" borderId="0" xfId="0" applyNumberFormat="1" applyFont="1" applyFill="1" applyBorder="1" applyAlignment="1">
      <alignment horizontal="left" vertical="center"/>
    </xf>
    <xf numFmtId="192" fontId="16" fillId="0" borderId="3" xfId="4" applyNumberFormat="1" applyFont="1" applyFill="1" applyBorder="1" applyAlignment="1">
      <alignment horizontal="right" vertical="top"/>
    </xf>
    <xf numFmtId="194" fontId="0" fillId="0" borderId="0" xfId="0" applyNumberFormat="1" applyFill="1"/>
    <xf numFmtId="0" fontId="61" fillId="0" borderId="0" xfId="0" applyFont="1" applyFill="1" applyAlignment="1">
      <alignment horizontal="right"/>
    </xf>
    <xf numFmtId="166" fontId="61" fillId="0" borderId="0" xfId="0" applyNumberFormat="1" applyFont="1" applyFill="1"/>
    <xf numFmtId="166" fontId="63" fillId="0" borderId="0" xfId="0" applyNumberFormat="1" applyFont="1" applyFill="1"/>
    <xf numFmtId="166" fontId="62" fillId="0" borderId="0" xfId="0" applyNumberFormat="1" applyFont="1" applyFill="1"/>
    <xf numFmtId="49" fontId="34" fillId="2" borderId="0" xfId="0" applyNumberFormat="1" applyFont="1" applyFill="1" applyAlignment="1">
      <alignment horizontal="left"/>
    </xf>
    <xf numFmtId="0" fontId="50" fillId="0" borderId="3" xfId="0" applyNumberFormat="1" applyFont="1" applyFill="1" applyBorder="1" applyAlignment="1">
      <alignment horizontal="center" vertical="center"/>
    </xf>
    <xf numFmtId="0" fontId="19" fillId="0" borderId="3" xfId="6" applyFont="1" applyFill="1" applyBorder="1" applyAlignment="1">
      <alignment horizontal="center" vertical="center" wrapText="1"/>
    </xf>
    <xf numFmtId="0" fontId="60" fillId="0" borderId="3"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3" xfId="0" applyNumberFormat="1" applyFont="1" applyFill="1" applyBorder="1" applyAlignment="1">
      <alignment horizontal="center" vertical="center" wrapText="1"/>
    </xf>
    <xf numFmtId="0" fontId="50" fillId="4" borderId="3" xfId="0" applyNumberFormat="1" applyFont="1" applyFill="1" applyBorder="1" applyAlignment="1">
      <alignment horizontal="center" vertical="center" wrapText="1"/>
    </xf>
    <xf numFmtId="0" fontId="50" fillId="4" borderId="9" xfId="0" applyNumberFormat="1" applyFont="1" applyFill="1" applyBorder="1" applyAlignment="1">
      <alignment horizontal="center" vertical="center" wrapText="1"/>
    </xf>
    <xf numFmtId="0" fontId="19" fillId="0" borderId="3" xfId="0" applyFont="1" applyFill="1" applyBorder="1" applyAlignment="1">
      <alignment horizontal="center" vertical="top" wrapText="1"/>
    </xf>
    <xf numFmtId="0" fontId="28" fillId="0" borderId="3" xfId="10" applyFont="1" applyFill="1" applyBorder="1" applyAlignment="1">
      <alignment horizontal="center" vertical="center" wrapText="1"/>
    </xf>
    <xf numFmtId="187" fontId="77" fillId="0" borderId="0" xfId="1" applyNumberFormat="1" applyFont="1" applyFill="1" applyBorder="1" applyAlignment="1">
      <alignment horizontal="right" vertical="center" wrapText="1"/>
    </xf>
    <xf numFmtId="49" fontId="37" fillId="2" borderId="1" xfId="0" applyNumberFormat="1" applyFont="1" applyFill="1" applyBorder="1" applyAlignment="1">
      <alignment horizontal="left" wrapText="1"/>
    </xf>
    <xf numFmtId="179" fontId="37" fillId="2" borderId="1" xfId="0" applyNumberFormat="1" applyFont="1" applyFill="1" applyBorder="1" applyAlignment="1">
      <alignment horizontal="right"/>
    </xf>
    <xf numFmtId="182" fontId="37" fillId="2" borderId="1" xfId="0" applyNumberFormat="1" applyFont="1" applyFill="1" applyBorder="1" applyAlignment="1">
      <alignment horizontal="right"/>
    </xf>
    <xf numFmtId="49" fontId="6" fillId="5" borderId="1" xfId="0" applyNumberFormat="1" applyFont="1" applyFill="1" applyBorder="1" applyAlignment="1">
      <alignment horizontal="left"/>
    </xf>
    <xf numFmtId="171" fontId="6" fillId="5" borderId="1" xfId="0" applyNumberFormat="1" applyFont="1" applyFill="1" applyBorder="1" applyAlignment="1">
      <alignment horizontal="right"/>
    </xf>
    <xf numFmtId="165" fontId="6" fillId="5" borderId="1" xfId="0" applyNumberFormat="1" applyFont="1" applyFill="1" applyBorder="1" applyAlignment="1">
      <alignment horizontal="right"/>
    </xf>
    <xf numFmtId="49" fontId="38" fillId="2" borderId="30" xfId="0" applyNumberFormat="1" applyFont="1" applyFill="1" applyBorder="1" applyAlignment="1">
      <alignment horizontal="center" vertical="center"/>
    </xf>
    <xf numFmtId="49" fontId="43" fillId="2" borderId="31" xfId="0" applyNumberFormat="1" applyFont="1" applyFill="1" applyBorder="1" applyAlignment="1">
      <alignment horizontal="center" vertical="center" wrapText="1"/>
    </xf>
    <xf numFmtId="49" fontId="40" fillId="2" borderId="1" xfId="0" applyNumberFormat="1" applyFont="1" applyFill="1" applyBorder="1" applyAlignment="1">
      <alignment horizontal="left" vertical="top"/>
    </xf>
    <xf numFmtId="49" fontId="44" fillId="2" borderId="1" xfId="0" applyNumberFormat="1" applyFont="1" applyFill="1" applyBorder="1" applyAlignment="1">
      <alignment horizontal="center"/>
    </xf>
    <xf numFmtId="49" fontId="45" fillId="2" borderId="31" xfId="0" applyNumberFormat="1" applyFont="1" applyFill="1" applyBorder="1" applyAlignment="1">
      <alignment horizontal="left"/>
    </xf>
    <xf numFmtId="49" fontId="45" fillId="2" borderId="32" xfId="0" applyNumberFormat="1" applyFont="1" applyFill="1" applyBorder="1" applyAlignment="1">
      <alignment horizontal="left"/>
    </xf>
    <xf numFmtId="0" fontId="49" fillId="3" borderId="3" xfId="0" applyNumberFormat="1" applyFont="1" applyFill="1" applyBorder="1"/>
    <xf numFmtId="0" fontId="49" fillId="3" borderId="5" xfId="0" applyNumberFormat="1" applyFont="1" applyFill="1" applyBorder="1"/>
    <xf numFmtId="184" fontId="19" fillId="2" borderId="3" xfId="0" applyNumberFormat="1" applyFont="1" applyFill="1" applyBorder="1" applyAlignment="1">
      <alignment horizontal="left"/>
    </xf>
    <xf numFmtId="184" fontId="19" fillId="2" borderId="3" xfId="0" applyNumberFormat="1" applyFont="1" applyFill="1" applyBorder="1" applyAlignment="1">
      <alignment horizontal="left" vertical="top" wrapText="1"/>
    </xf>
    <xf numFmtId="0" fontId="50" fillId="0" borderId="3" xfId="0" applyNumberFormat="1" applyFont="1" applyBorder="1"/>
    <xf numFmtId="0" fontId="49" fillId="0" borderId="0" xfId="0" applyNumberFormat="1" applyFont="1"/>
    <xf numFmtId="0" fontId="50" fillId="0" borderId="0" xfId="0" applyNumberFormat="1" applyFont="1"/>
    <xf numFmtId="0" fontId="53" fillId="0" borderId="0" xfId="0" applyFont="1"/>
    <xf numFmtId="0" fontId="54" fillId="0" borderId="0" xfId="0" applyNumberFormat="1" applyFont="1"/>
    <xf numFmtId="187" fontId="16" fillId="3" borderId="3" xfId="1" applyNumberFormat="1" applyFont="1" applyFill="1" applyBorder="1" applyAlignment="1">
      <alignment horizontal="right" vertical="top"/>
    </xf>
    <xf numFmtId="186" fontId="16" fillId="3" borderId="0" xfId="4" applyNumberFormat="1" applyFont="1" applyFill="1" applyBorder="1" applyAlignment="1">
      <alignment horizontal="right" vertical="top"/>
    </xf>
    <xf numFmtId="197" fontId="16" fillId="3" borderId="0" xfId="1" applyNumberFormat="1" applyFont="1" applyFill="1" applyBorder="1" applyAlignment="1">
      <alignment horizontal="right" vertical="top"/>
    </xf>
    <xf numFmtId="188" fontId="16" fillId="3" borderId="0" xfId="4" applyNumberFormat="1" applyFont="1" applyFill="1" applyBorder="1" applyAlignment="1">
      <alignment horizontal="right" vertical="top"/>
    </xf>
    <xf numFmtId="186" fontId="49" fillId="0" borderId="0" xfId="0" applyNumberFormat="1" applyFont="1"/>
    <xf numFmtId="188" fontId="49" fillId="0" borderId="0" xfId="0" applyNumberFormat="1" applyFont="1"/>
    <xf numFmtId="187" fontId="49" fillId="0" borderId="0" xfId="1" applyNumberFormat="1" applyFont="1"/>
    <xf numFmtId="1" fontId="49" fillId="0" borderId="0" xfId="0" applyNumberFormat="1" applyFont="1"/>
    <xf numFmtId="0" fontId="50" fillId="0" borderId="29" xfId="0" applyNumberFormat="1" applyFont="1" applyBorder="1" applyAlignment="1">
      <alignment horizontal="center"/>
    </xf>
    <xf numFmtId="187" fontId="19" fillId="3" borderId="3" xfId="1" applyNumberFormat="1" applyFont="1" applyFill="1" applyBorder="1" applyAlignment="1">
      <alignment horizontal="right" vertical="top"/>
    </xf>
    <xf numFmtId="197" fontId="19" fillId="3" borderId="3" xfId="1" applyNumberFormat="1" applyFont="1" applyFill="1" applyBorder="1" applyAlignment="1">
      <alignment horizontal="right" vertical="top"/>
    </xf>
    <xf numFmtId="185" fontId="60" fillId="0" borderId="3" xfId="1" applyNumberFormat="1" applyFont="1" applyFill="1" applyBorder="1" applyAlignment="1">
      <alignment vertical="center"/>
    </xf>
    <xf numFmtId="185" fontId="19" fillId="0" borderId="3" xfId="4" applyNumberFormat="1" applyFont="1" applyFill="1" applyBorder="1" applyAlignment="1">
      <alignment horizontal="right" vertical="top"/>
    </xf>
    <xf numFmtId="193" fontId="60" fillId="0" borderId="3" xfId="1" applyNumberFormat="1" applyFont="1" applyFill="1" applyBorder="1" applyAlignment="1">
      <alignment vertical="center"/>
    </xf>
    <xf numFmtId="185" fontId="65" fillId="0" borderId="3" xfId="1" applyNumberFormat="1" applyFont="1" applyFill="1" applyBorder="1" applyAlignment="1">
      <alignment vertical="center"/>
    </xf>
    <xf numFmtId="193" fontId="65" fillId="0" borderId="3" xfId="1" applyNumberFormat="1" applyFont="1" applyFill="1" applyBorder="1" applyAlignment="1">
      <alignment vertical="center"/>
    </xf>
    <xf numFmtId="39" fontId="65" fillId="0" borderId="3" xfId="1" applyNumberFormat="1" applyFont="1" applyFill="1" applyBorder="1" applyAlignment="1">
      <alignment horizontal="right" vertical="center"/>
    </xf>
    <xf numFmtId="190" fontId="65" fillId="0" borderId="3" xfId="1" applyNumberFormat="1" applyFont="1" applyFill="1" applyBorder="1" applyAlignment="1">
      <alignment horizontal="right" vertical="center"/>
    </xf>
    <xf numFmtId="188" fontId="16" fillId="0" borderId="3" xfId="4" applyNumberFormat="1" applyFont="1" applyFill="1" applyBorder="1" applyAlignment="1">
      <alignment horizontal="right"/>
    </xf>
    <xf numFmtId="187" fontId="50" fillId="0" borderId="0" xfId="0" applyNumberFormat="1" applyFont="1"/>
    <xf numFmtId="0" fontId="50" fillId="0" borderId="0" xfId="0" applyNumberFormat="1" applyFont="1" applyBorder="1" applyAlignment="1">
      <alignment vertical="center" wrapText="1"/>
    </xf>
    <xf numFmtId="164" fontId="49" fillId="0" borderId="0" xfId="0" applyNumberFormat="1" applyFont="1"/>
    <xf numFmtId="191" fontId="49" fillId="0" borderId="0" xfId="0" applyNumberFormat="1" applyFont="1"/>
    <xf numFmtId="166" fontId="49" fillId="0" borderId="0" xfId="0" applyNumberFormat="1" applyFont="1"/>
    <xf numFmtId="2" fontId="49" fillId="0" borderId="0" xfId="0" applyNumberFormat="1" applyFont="1"/>
    <xf numFmtId="192" fontId="19" fillId="3" borderId="3" xfId="4" applyNumberFormat="1" applyFont="1" applyFill="1" applyBorder="1" applyAlignment="1">
      <alignment horizontal="right" vertical="top"/>
    </xf>
    <xf numFmtId="188" fontId="19" fillId="3" borderId="3" xfId="4" applyNumberFormat="1" applyFont="1" applyFill="1" applyBorder="1" applyAlignment="1">
      <alignment horizontal="right" vertical="top"/>
    </xf>
    <xf numFmtId="196" fontId="19" fillId="3" borderId="3" xfId="4" applyNumberFormat="1" applyFont="1" applyFill="1" applyBorder="1" applyAlignment="1">
      <alignment horizontal="right" vertical="top"/>
    </xf>
    <xf numFmtId="191" fontId="19" fillId="3" borderId="3" xfId="4" applyNumberFormat="1" applyFont="1" applyFill="1" applyBorder="1" applyAlignment="1">
      <alignment horizontal="right" vertical="top"/>
    </xf>
    <xf numFmtId="193" fontId="16" fillId="3" borderId="3" xfId="4" applyNumberFormat="1" applyFont="1" applyFill="1" applyBorder="1" applyAlignment="1">
      <alignment horizontal="right" vertical="top"/>
    </xf>
    <xf numFmtId="192" fontId="16" fillId="3" borderId="3" xfId="4" applyNumberFormat="1" applyFont="1" applyFill="1" applyBorder="1" applyAlignment="1">
      <alignment horizontal="right" vertical="top"/>
    </xf>
    <xf numFmtId="188" fontId="16" fillId="3" borderId="3" xfId="4" applyNumberFormat="1" applyFont="1" applyFill="1" applyBorder="1" applyAlignment="1">
      <alignment horizontal="right" vertical="top"/>
    </xf>
    <xf numFmtId="185" fontId="16" fillId="3" borderId="3" xfId="4" applyNumberFormat="1" applyFont="1" applyFill="1" applyBorder="1" applyAlignment="1">
      <alignment horizontal="right" vertical="top"/>
    </xf>
    <xf numFmtId="196" fontId="16" fillId="3" borderId="3" xfId="4" applyNumberFormat="1" applyFont="1" applyFill="1" applyBorder="1" applyAlignment="1">
      <alignment horizontal="right" vertical="top"/>
    </xf>
    <xf numFmtId="188" fontId="16" fillId="0" borderId="0" xfId="4" applyNumberFormat="1" applyFont="1" applyFill="1" applyBorder="1" applyAlignment="1">
      <alignment horizontal="right" vertical="top"/>
    </xf>
    <xf numFmtId="0" fontId="50" fillId="0" borderId="0" xfId="0" applyNumberFormat="1" applyFont="1" applyBorder="1" applyAlignment="1">
      <alignment horizontal="center"/>
    </xf>
    <xf numFmtId="186" fontId="50" fillId="0" borderId="29" xfId="0" applyNumberFormat="1" applyFont="1" applyBorder="1" applyAlignment="1">
      <alignment horizontal="right"/>
    </xf>
    <xf numFmtId="187" fontId="50" fillId="0" borderId="0" xfId="0" applyNumberFormat="1" applyFont="1" applyBorder="1" applyAlignment="1">
      <alignment horizontal="center"/>
    </xf>
    <xf numFmtId="166" fontId="50" fillId="0" borderId="0" xfId="0" applyNumberFormat="1" applyFont="1" applyBorder="1" applyAlignment="1">
      <alignment horizontal="center"/>
    </xf>
    <xf numFmtId="17" fontId="49" fillId="0" borderId="3" xfId="0" applyNumberFormat="1" applyFont="1" applyBorder="1" applyAlignment="1">
      <alignment horizontal="left" vertical="center"/>
    </xf>
    <xf numFmtId="187" fontId="49" fillId="0" borderId="3" xfId="1" applyNumberFormat="1" applyFont="1" applyBorder="1" applyAlignment="1">
      <alignment horizontal="center"/>
    </xf>
    <xf numFmtId="0" fontId="49" fillId="0" borderId="3" xfId="0" applyNumberFormat="1" applyFont="1" applyBorder="1" applyAlignment="1">
      <alignment horizontal="center"/>
    </xf>
    <xf numFmtId="185" fontId="16" fillId="3" borderId="0" xfId="4" applyNumberFormat="1" applyFont="1" applyFill="1" applyBorder="1" applyAlignment="1">
      <alignment horizontal="right" vertical="top"/>
    </xf>
    <xf numFmtId="186" fontId="19" fillId="3" borderId="0" xfId="4" applyNumberFormat="1" applyFont="1" applyFill="1" applyBorder="1" applyAlignment="1">
      <alignment horizontal="right" vertical="top"/>
    </xf>
    <xf numFmtId="9" fontId="49" fillId="0" borderId="0" xfId="13" applyFont="1"/>
    <xf numFmtId="192" fontId="24" fillId="3" borderId="3" xfId="4" applyNumberFormat="1" applyFont="1" applyFill="1" applyBorder="1" applyAlignment="1">
      <alignment horizontal="right" vertical="top"/>
    </xf>
    <xf numFmtId="184" fontId="23" fillId="0" borderId="3" xfId="0" applyNumberFormat="1" applyFont="1" applyFill="1" applyBorder="1" applyAlignment="1">
      <alignment horizontal="left"/>
    </xf>
    <xf numFmtId="186" fontId="58" fillId="0" borderId="3" xfId="0" applyNumberFormat="1" applyFont="1" applyBorder="1" applyAlignment="1">
      <alignment horizontal="right"/>
    </xf>
    <xf numFmtId="187" fontId="58" fillId="0" borderId="3" xfId="1" applyNumberFormat="1" applyFont="1" applyBorder="1" applyAlignment="1">
      <alignment horizontal="center"/>
    </xf>
    <xf numFmtId="1" fontId="58" fillId="0" borderId="3" xfId="0" applyNumberFormat="1" applyFont="1" applyBorder="1" applyAlignment="1">
      <alignment horizontal="center"/>
    </xf>
    <xf numFmtId="187" fontId="59" fillId="0" borderId="3" xfId="1" applyNumberFormat="1" applyFont="1" applyBorder="1" applyAlignment="1">
      <alignment horizontal="center"/>
    </xf>
    <xf numFmtId="197" fontId="59" fillId="0" borderId="0" xfId="1" applyNumberFormat="1" applyFont="1" applyBorder="1" applyAlignment="1">
      <alignment horizontal="center"/>
    </xf>
    <xf numFmtId="188" fontId="24" fillId="3" borderId="0" xfId="4" applyNumberFormat="1" applyFont="1" applyFill="1" applyBorder="1" applyAlignment="1">
      <alignment horizontal="right" vertical="top"/>
    </xf>
    <xf numFmtId="0" fontId="57" fillId="0" borderId="0" xfId="0" applyFont="1" applyBorder="1"/>
    <xf numFmtId="0" fontId="58" fillId="0" borderId="3" xfId="0" applyNumberFormat="1" applyFont="1" applyFill="1" applyBorder="1" applyAlignment="1">
      <alignment horizontal="center" vertical="center" wrapText="1"/>
    </xf>
    <xf numFmtId="0" fontId="58" fillId="0" borderId="3" xfId="0" applyNumberFormat="1" applyFont="1" applyFill="1" applyBorder="1" applyAlignment="1">
      <alignment vertical="center" wrapText="1"/>
    </xf>
    <xf numFmtId="0" fontId="23" fillId="0" borderId="3" xfId="6" applyFont="1" applyFill="1" applyBorder="1" applyAlignment="1">
      <alignment horizontal="center" vertical="center" wrapText="1"/>
    </xf>
    <xf numFmtId="1" fontId="19" fillId="3" borderId="3" xfId="4" applyNumberFormat="1" applyFont="1" applyFill="1" applyBorder="1" applyAlignment="1">
      <alignment horizontal="right" vertical="top"/>
    </xf>
    <xf numFmtId="166" fontId="19" fillId="3" borderId="3" xfId="4" applyNumberFormat="1" applyFont="1" applyFill="1" applyBorder="1" applyAlignment="1">
      <alignment horizontal="right" vertical="top"/>
    </xf>
    <xf numFmtId="1" fontId="49" fillId="3" borderId="3" xfId="0" applyNumberFormat="1" applyFont="1" applyFill="1" applyBorder="1"/>
    <xf numFmtId="1" fontId="16" fillId="3" borderId="3" xfId="4" applyNumberFormat="1" applyFont="1" applyFill="1" applyBorder="1" applyAlignment="1">
      <alignment horizontal="right" vertical="top"/>
    </xf>
    <xf numFmtId="166" fontId="16" fillId="3" borderId="3" xfId="4" applyNumberFormat="1" applyFont="1" applyFill="1" applyBorder="1" applyAlignment="1">
      <alignment horizontal="right" vertical="top"/>
    </xf>
    <xf numFmtId="166" fontId="49" fillId="0" borderId="0" xfId="0" applyNumberFormat="1" applyFont="1" applyBorder="1"/>
    <xf numFmtId="0" fontId="60" fillId="4" borderId="3" xfId="0" applyFont="1" applyFill="1" applyBorder="1" applyAlignment="1">
      <alignment horizontal="center" vertical="center" wrapText="1"/>
    </xf>
    <xf numFmtId="197" fontId="49" fillId="0" borderId="3" xfId="1" applyNumberFormat="1" applyFont="1" applyFill="1" applyBorder="1" applyAlignment="1">
      <alignment horizontal="right"/>
    </xf>
    <xf numFmtId="187" fontId="49" fillId="0" borderId="3" xfId="1" applyNumberFormat="1" applyFont="1" applyFill="1" applyBorder="1" applyAlignment="1">
      <alignment horizontal="right"/>
    </xf>
    <xf numFmtId="197" fontId="16" fillId="0" borderId="3" xfId="1" applyNumberFormat="1" applyFont="1" applyFill="1" applyBorder="1" applyAlignment="1">
      <alignment horizontal="right"/>
    </xf>
    <xf numFmtId="187" fontId="16" fillId="0" borderId="3" xfId="1" applyNumberFormat="1" applyFont="1" applyFill="1" applyBorder="1" applyAlignment="1">
      <alignment horizontal="right"/>
    </xf>
    <xf numFmtId="197" fontId="16" fillId="0" borderId="8" xfId="1" applyNumberFormat="1" applyFont="1" applyFill="1" applyBorder="1" applyAlignment="1">
      <alignment horizontal="right" vertical="top"/>
    </xf>
    <xf numFmtId="187" fontId="16" fillId="0" borderId="3" xfId="1" applyNumberFormat="1" applyFont="1" applyFill="1" applyBorder="1" applyAlignment="1">
      <alignment horizontal="right" vertical="top"/>
    </xf>
    <xf numFmtId="187" fontId="50" fillId="0" borderId="3" xfId="1" applyNumberFormat="1" applyFont="1" applyFill="1" applyBorder="1" applyAlignment="1">
      <alignment horizontal="right"/>
    </xf>
    <xf numFmtId="164" fontId="16" fillId="3" borderId="3" xfId="1" applyNumberFormat="1" applyFont="1" applyFill="1" applyBorder="1" applyAlignment="1">
      <alignment horizontal="right" vertical="top"/>
    </xf>
    <xf numFmtId="198" fontId="16" fillId="3" borderId="3" xfId="1" applyNumberFormat="1" applyFont="1" applyFill="1" applyBorder="1" applyAlignment="1">
      <alignment horizontal="right" vertical="top"/>
    </xf>
    <xf numFmtId="197" fontId="16" fillId="3" borderId="3" xfId="1" applyNumberFormat="1" applyFont="1" applyFill="1" applyBorder="1" applyAlignment="1">
      <alignment horizontal="right" vertical="top"/>
    </xf>
    <xf numFmtId="187" fontId="16" fillId="0" borderId="3" xfId="1" applyNumberFormat="1" applyFont="1" applyFill="1" applyBorder="1" applyAlignment="1">
      <alignment vertical="center"/>
    </xf>
    <xf numFmtId="187" fontId="49" fillId="0" borderId="3" xfId="1" applyNumberFormat="1" applyFont="1" applyFill="1" applyBorder="1" applyAlignment="1">
      <alignment vertical="center"/>
    </xf>
    <xf numFmtId="187" fontId="16" fillId="3" borderId="3" xfId="1" applyNumberFormat="1" applyFont="1" applyFill="1" applyBorder="1" applyAlignment="1">
      <alignment vertical="center"/>
    </xf>
    <xf numFmtId="187" fontId="19" fillId="0" borderId="3" xfId="1" applyNumberFormat="1" applyFont="1" applyFill="1" applyBorder="1" applyAlignment="1">
      <alignment horizontal="right" vertical="top"/>
    </xf>
    <xf numFmtId="164" fontId="49" fillId="0" borderId="3" xfId="1" quotePrefix="1" applyNumberFormat="1" applyFont="1" applyFill="1" applyBorder="1" applyAlignment="1">
      <alignment horizontal="right"/>
    </xf>
    <xf numFmtId="187" fontId="49" fillId="0" borderId="3" xfId="1" quotePrefix="1" applyNumberFormat="1" applyFont="1" applyFill="1" applyBorder="1" applyAlignment="1">
      <alignment horizontal="right"/>
    </xf>
    <xf numFmtId="197" fontId="49" fillId="0" borderId="3" xfId="1" quotePrefix="1" applyNumberFormat="1" applyFont="1" applyFill="1" applyBorder="1" applyAlignment="1">
      <alignment horizontal="right"/>
    </xf>
    <xf numFmtId="1" fontId="49" fillId="0" borderId="3" xfId="1" applyNumberFormat="1" applyFont="1" applyFill="1" applyBorder="1" applyAlignment="1">
      <alignment horizontal="right"/>
    </xf>
    <xf numFmtId="1" fontId="50" fillId="0" borderId="3" xfId="1" applyNumberFormat="1" applyFont="1" applyFill="1" applyBorder="1" applyAlignment="1">
      <alignment horizontal="right"/>
    </xf>
    <xf numFmtId="197" fontId="50" fillId="0" borderId="3" xfId="1" quotePrefix="1" applyNumberFormat="1" applyFont="1" applyFill="1" applyBorder="1" applyAlignment="1">
      <alignment horizontal="right"/>
    </xf>
    <xf numFmtId="187" fontId="50" fillId="0" borderId="3" xfId="1" quotePrefix="1" applyNumberFormat="1" applyFont="1" applyFill="1" applyBorder="1" applyAlignment="1">
      <alignment horizontal="right"/>
    </xf>
    <xf numFmtId="0" fontId="61" fillId="0" borderId="0" xfId="0" applyFont="1"/>
    <xf numFmtId="0" fontId="49" fillId="0" borderId="0" xfId="0" applyFont="1"/>
    <xf numFmtId="166" fontId="61" fillId="0" borderId="0" xfId="0" applyNumberFormat="1" applyFont="1"/>
    <xf numFmtId="2" fontId="49" fillId="0" borderId="3" xfId="1" applyNumberFormat="1" applyFont="1" applyFill="1" applyBorder="1" applyAlignment="1">
      <alignment horizontal="right"/>
    </xf>
    <xf numFmtId="166" fontId="49" fillId="0" borderId="3" xfId="0" applyNumberFormat="1" applyFont="1" applyBorder="1"/>
    <xf numFmtId="164" fontId="49" fillId="0" borderId="3" xfId="1" applyNumberFormat="1" applyFont="1" applyFill="1" applyBorder="1" applyAlignment="1">
      <alignment horizontal="right"/>
    </xf>
    <xf numFmtId="2" fontId="49" fillId="0" borderId="3" xfId="0" applyNumberFormat="1" applyFont="1" applyBorder="1"/>
    <xf numFmtId="166" fontId="49" fillId="0" borderId="3" xfId="1" applyNumberFormat="1" applyFont="1" applyFill="1" applyBorder="1" applyAlignment="1">
      <alignment horizontal="right"/>
    </xf>
    <xf numFmtId="166" fontId="50" fillId="0" borderId="3" xfId="1" applyNumberFormat="1" applyFont="1" applyFill="1" applyBorder="1" applyAlignment="1">
      <alignment horizontal="right"/>
    </xf>
    <xf numFmtId="2" fontId="50" fillId="0" borderId="3" xfId="1" applyNumberFormat="1" applyFont="1" applyFill="1" applyBorder="1" applyAlignment="1">
      <alignment horizontal="right"/>
    </xf>
    <xf numFmtId="187" fontId="65" fillId="0" borderId="11" xfId="1" applyNumberFormat="1" applyFont="1" applyFill="1" applyBorder="1" applyAlignment="1">
      <alignment horizontal="center" vertical="top"/>
    </xf>
    <xf numFmtId="187" fontId="65" fillId="0" borderId="11" xfId="1" applyNumberFormat="1" applyFont="1" applyFill="1" applyBorder="1" applyAlignment="1">
      <alignment horizontal="right" vertical="top"/>
    </xf>
    <xf numFmtId="198" fontId="65" fillId="0" borderId="11" xfId="1" applyNumberFormat="1" applyFont="1" applyFill="1" applyBorder="1" applyAlignment="1">
      <alignment horizontal="center" vertical="top"/>
    </xf>
    <xf numFmtId="164" fontId="65" fillId="0" borderId="11" xfId="1" applyNumberFormat="1" applyFont="1" applyFill="1" applyBorder="1" applyAlignment="1">
      <alignment horizontal="center" vertical="top"/>
    </xf>
    <xf numFmtId="164" fontId="65" fillId="0" borderId="11" xfId="1" applyNumberFormat="1" applyFont="1" applyFill="1" applyBorder="1" applyAlignment="1">
      <alignment horizontal="right" vertical="top"/>
    </xf>
    <xf numFmtId="202" fontId="65" fillId="0" borderId="56" xfId="0" applyNumberFormat="1" applyFont="1" applyFill="1" applyBorder="1" applyAlignment="1">
      <alignment horizontal="right" vertical="top"/>
    </xf>
    <xf numFmtId="187" fontId="60" fillId="0" borderId="25" xfId="1" applyNumberFormat="1" applyFont="1" applyFill="1" applyBorder="1" applyAlignment="1">
      <alignment horizontal="center" vertical="top"/>
    </xf>
    <xf numFmtId="187" fontId="60" fillId="0" borderId="11" xfId="1" applyNumberFormat="1" applyFont="1" applyFill="1" applyBorder="1" applyAlignment="1">
      <alignment horizontal="center" vertical="top"/>
    </xf>
    <xf numFmtId="187" fontId="65" fillId="0" borderId="56" xfId="1" applyNumberFormat="1" applyFont="1" applyFill="1" applyBorder="1" applyAlignment="1">
      <alignment horizontal="right" vertical="top"/>
    </xf>
    <xf numFmtId="187" fontId="60" fillId="0" borderId="35" xfId="1" applyNumberFormat="1" applyFont="1" applyFill="1" applyBorder="1" applyAlignment="1">
      <alignment horizontal="right" vertical="top"/>
    </xf>
    <xf numFmtId="2" fontId="49" fillId="0" borderId="3" xfId="1" quotePrefix="1" applyNumberFormat="1" applyFont="1" applyFill="1" applyBorder="1" applyAlignment="1">
      <alignment horizontal="right"/>
    </xf>
    <xf numFmtId="202" fontId="49" fillId="0" borderId="3" xfId="1" quotePrefix="1" applyNumberFormat="1" applyFont="1" applyFill="1" applyBorder="1" applyAlignment="1">
      <alignment horizontal="right"/>
    </xf>
    <xf numFmtId="202" fontId="50" fillId="0" borderId="3" xfId="1" quotePrefix="1" applyNumberFormat="1" applyFont="1" applyFill="1" applyBorder="1" applyAlignment="1">
      <alignment horizontal="right"/>
    </xf>
    <xf numFmtId="1" fontId="50" fillId="0" borderId="3" xfId="1" quotePrefix="1" applyNumberFormat="1" applyFont="1" applyFill="1" applyBorder="1" applyAlignment="1">
      <alignment horizontal="right"/>
    </xf>
    <xf numFmtId="199" fontId="50" fillId="0" borderId="3" xfId="1" quotePrefix="1" applyNumberFormat="1" applyFont="1" applyFill="1" applyBorder="1" applyAlignment="1">
      <alignment horizontal="right"/>
    </xf>
    <xf numFmtId="194" fontId="50" fillId="0" borderId="3" xfId="1" quotePrefix="1" applyNumberFormat="1" applyFont="1" applyFill="1" applyBorder="1" applyAlignment="1">
      <alignment horizontal="right"/>
    </xf>
    <xf numFmtId="2" fontId="50" fillId="0" borderId="11" xfId="1" quotePrefix="1" applyNumberFormat="1" applyFont="1" applyFill="1" applyBorder="1" applyAlignment="1">
      <alignment horizontal="right"/>
    </xf>
    <xf numFmtId="202" fontId="50" fillId="0" borderId="11" xfId="1" quotePrefix="1" applyNumberFormat="1" applyFont="1" applyFill="1" applyBorder="1" applyAlignment="1">
      <alignment horizontal="right"/>
    </xf>
    <xf numFmtId="1" fontId="50" fillId="0" borderId="11" xfId="1" quotePrefix="1" applyNumberFormat="1" applyFont="1" applyFill="1" applyBorder="1" applyAlignment="1">
      <alignment horizontal="right"/>
    </xf>
    <xf numFmtId="0" fontId="65" fillId="0" borderId="12" xfId="0" applyFont="1" applyBorder="1" applyAlignment="1">
      <alignment horizontal="left" vertical="top"/>
    </xf>
    <xf numFmtId="164" fontId="65" fillId="0" borderId="11" xfId="0" applyNumberFormat="1" applyFont="1" applyFill="1" applyBorder="1" applyAlignment="1">
      <alignment horizontal="center" vertical="top"/>
    </xf>
    <xf numFmtId="4" fontId="65" fillId="0" borderId="3" xfId="0" applyNumberFormat="1" applyFont="1" applyBorder="1" applyAlignment="1">
      <alignment horizontal="right" vertical="top"/>
    </xf>
    <xf numFmtId="187" fontId="65" fillId="0" borderId="3" xfId="1" applyNumberFormat="1" applyFont="1" applyBorder="1" applyAlignment="1">
      <alignment horizontal="right" vertical="top"/>
    </xf>
    <xf numFmtId="203" fontId="65" fillId="0" borderId="3" xfId="0" applyNumberFormat="1" applyFont="1" applyBorder="1" applyAlignment="1">
      <alignment horizontal="right" vertical="top"/>
    </xf>
    <xf numFmtId="3" fontId="65" fillId="0" borderId="3" xfId="0" applyNumberFormat="1" applyFont="1" applyBorder="1" applyAlignment="1">
      <alignment horizontal="right" vertical="top"/>
    </xf>
    <xf numFmtId="164" fontId="60" fillId="0" borderId="35" xfId="0" applyNumberFormat="1" applyFont="1" applyFill="1" applyBorder="1" applyAlignment="1">
      <alignment horizontal="right" vertical="top"/>
    </xf>
    <xf numFmtId="4" fontId="60" fillId="0" borderId="5" xfId="0" applyNumberFormat="1" applyFont="1" applyBorder="1" applyAlignment="1">
      <alignment horizontal="right" vertical="top"/>
    </xf>
    <xf numFmtId="203" fontId="60" fillId="0" borderId="5" xfId="0" applyNumberFormat="1" applyFont="1" applyBorder="1" applyAlignment="1">
      <alignment horizontal="right" vertical="top"/>
    </xf>
    <xf numFmtId="187" fontId="60" fillId="0" borderId="5" xfId="1" applyNumberFormat="1" applyFont="1" applyBorder="1" applyAlignment="1">
      <alignment horizontal="right" vertical="top"/>
    </xf>
    <xf numFmtId="3" fontId="60" fillId="0" borderId="5" xfId="0" applyNumberFormat="1" applyFont="1" applyBorder="1" applyAlignment="1">
      <alignment horizontal="right" vertical="top"/>
    </xf>
    <xf numFmtId="2" fontId="49" fillId="0" borderId="8" xfId="1" quotePrefix="1" applyNumberFormat="1" applyFont="1" applyFill="1" applyBorder="1" applyAlignment="1">
      <alignment horizontal="right"/>
    </xf>
    <xf numFmtId="187" fontId="65" fillId="0" borderId="3" xfId="1" applyNumberFormat="1" applyFont="1" applyFill="1" applyBorder="1" applyAlignment="1">
      <alignment horizontal="right" vertical="top"/>
    </xf>
    <xf numFmtId="166" fontId="49" fillId="0" borderId="8" xfId="1" quotePrefix="1" applyNumberFormat="1" applyFont="1" applyFill="1" applyBorder="1" applyAlignment="1">
      <alignment horizontal="right"/>
    </xf>
    <xf numFmtId="166" fontId="49" fillId="0" borderId="11" xfId="1" quotePrefix="1" applyNumberFormat="1" applyFont="1" applyFill="1" applyBorder="1" applyAlignment="1">
      <alignment horizontal="right"/>
    </xf>
    <xf numFmtId="2" fontId="49" fillId="0" borderId="11" xfId="1" quotePrefix="1" applyNumberFormat="1" applyFont="1" applyFill="1" applyBorder="1" applyAlignment="1">
      <alignment horizontal="right"/>
    </xf>
    <xf numFmtId="1" fontId="49" fillId="0" borderId="3" xfId="1" quotePrefix="1" applyNumberFormat="1" applyFont="1" applyFill="1" applyBorder="1" applyAlignment="1">
      <alignment horizontal="right"/>
    </xf>
    <xf numFmtId="187" fontId="49" fillId="0" borderId="11" xfId="1" quotePrefix="1" applyNumberFormat="1" applyFont="1" applyFill="1" applyBorder="1" applyAlignment="1">
      <alignment horizontal="right"/>
    </xf>
    <xf numFmtId="187" fontId="49" fillId="0" borderId="8" xfId="1" quotePrefix="1" applyNumberFormat="1" applyFont="1" applyFill="1" applyBorder="1" applyAlignment="1">
      <alignment horizontal="right"/>
    </xf>
    <xf numFmtId="1" fontId="65" fillId="0" borderId="56" xfId="1" applyNumberFormat="1" applyFont="1" applyFill="1" applyBorder="1" applyAlignment="1">
      <alignment horizontal="right" vertical="top"/>
    </xf>
    <xf numFmtId="187" fontId="50" fillId="0" borderId="11" xfId="1" quotePrefix="1" applyNumberFormat="1" applyFont="1" applyFill="1" applyBorder="1" applyAlignment="1">
      <alignment horizontal="right"/>
    </xf>
    <xf numFmtId="197" fontId="19" fillId="0" borderId="3" xfId="1" applyNumberFormat="1" applyFont="1" applyFill="1" applyBorder="1" applyAlignment="1">
      <alignment horizontal="right" vertical="top"/>
    </xf>
    <xf numFmtId="166" fontId="50" fillId="0" borderId="3" xfId="1" quotePrefix="1" applyNumberFormat="1" applyFont="1" applyFill="1" applyBorder="1" applyAlignment="1">
      <alignment horizontal="right"/>
    </xf>
    <xf numFmtId="2" fontId="50" fillId="0" borderId="3" xfId="1" quotePrefix="1" applyNumberFormat="1" applyFont="1" applyFill="1" applyBorder="1" applyAlignment="1">
      <alignment horizontal="right"/>
    </xf>
    <xf numFmtId="166" fontId="60" fillId="0" borderId="5" xfId="0" applyNumberFormat="1" applyFont="1" applyFill="1" applyBorder="1" applyAlignment="1">
      <alignment horizontal="right" vertical="top"/>
    </xf>
    <xf numFmtId="187" fontId="60" fillId="0" borderId="5" xfId="1" applyNumberFormat="1" applyFont="1" applyFill="1" applyBorder="1" applyAlignment="1">
      <alignment horizontal="right" vertical="top"/>
    </xf>
    <xf numFmtId="0" fontId="0" fillId="0" borderId="0" xfId="0" applyFont="1" applyAlignment="1"/>
    <xf numFmtId="49" fontId="36" fillId="0" borderId="0" xfId="0" applyNumberFormat="1" applyFont="1" applyFill="1" applyAlignment="1">
      <alignment horizontal="left" vertical="center"/>
    </xf>
    <xf numFmtId="49" fontId="40" fillId="0" borderId="1" xfId="0" applyNumberFormat="1" applyFont="1" applyFill="1" applyBorder="1" applyAlignment="1">
      <alignment horizontal="left" vertical="center"/>
    </xf>
    <xf numFmtId="171" fontId="37" fillId="0" borderId="1" xfId="0" applyNumberFormat="1" applyFont="1" applyFill="1" applyBorder="1" applyAlignment="1">
      <alignment horizontal="right" vertical="center"/>
    </xf>
    <xf numFmtId="165" fontId="37" fillId="0" borderId="1" xfId="0" applyNumberFormat="1" applyFont="1" applyFill="1" applyBorder="1" applyAlignment="1">
      <alignment horizontal="right" vertical="center"/>
    </xf>
    <xf numFmtId="187" fontId="66" fillId="0" borderId="3" xfId="1" applyNumberFormat="1" applyFont="1" applyFill="1" applyBorder="1" applyAlignment="1">
      <alignment horizontal="right" vertical="center" wrapText="1"/>
    </xf>
    <xf numFmtId="49" fontId="8" fillId="0" borderId="1" xfId="0" applyNumberFormat="1" applyFont="1" applyFill="1" applyBorder="1" applyAlignment="1">
      <alignment horizontal="left" vertical="top"/>
    </xf>
    <xf numFmtId="49" fontId="44" fillId="0" borderId="1" xfId="0" applyNumberFormat="1" applyFont="1" applyFill="1" applyBorder="1" applyAlignment="1">
      <alignment horizontal="center"/>
    </xf>
    <xf numFmtId="49" fontId="40" fillId="0" borderId="1" xfId="0" applyNumberFormat="1" applyFont="1" applyFill="1" applyBorder="1" applyAlignment="1">
      <alignment horizontal="left" vertical="top"/>
    </xf>
    <xf numFmtId="0" fontId="50" fillId="0" borderId="9"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49" fillId="0" borderId="0" xfId="0" applyFont="1" applyFill="1" applyAlignment="1">
      <alignment horizontal="left"/>
    </xf>
    <xf numFmtId="187" fontId="19" fillId="0" borderId="3" xfId="0" applyNumberFormat="1" applyFont="1" applyFill="1" applyBorder="1" applyAlignment="1">
      <alignment horizontal="left" vertical="top" wrapText="1"/>
    </xf>
    <xf numFmtId="197" fontId="19" fillId="0" borderId="3" xfId="0" applyNumberFormat="1" applyFont="1" applyFill="1" applyBorder="1" applyAlignment="1">
      <alignment horizontal="left" vertical="top" wrapText="1"/>
    </xf>
    <xf numFmtId="197" fontId="56" fillId="0" borderId="11" xfId="0" applyNumberFormat="1" applyFont="1" applyFill="1" applyBorder="1" applyAlignment="1">
      <alignment horizontal="center" vertical="top"/>
    </xf>
    <xf numFmtId="197" fontId="56" fillId="0" borderId="25" xfId="0" applyNumberFormat="1" applyFont="1" applyFill="1" applyBorder="1" applyAlignment="1">
      <alignment horizontal="center" vertical="top"/>
    </xf>
    <xf numFmtId="0" fontId="49" fillId="0" borderId="0" xfId="0" applyNumberFormat="1" applyFont="1" applyFill="1" applyAlignment="1">
      <alignment horizontal="left" vertical="top" wrapText="1"/>
    </xf>
    <xf numFmtId="0" fontId="35" fillId="6" borderId="0" xfId="0" applyFont="1" applyFill="1" applyAlignment="1">
      <alignmen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right"/>
    </xf>
    <xf numFmtId="176" fontId="8" fillId="2" borderId="1" xfId="0" applyNumberFormat="1" applyFont="1" applyFill="1" applyBorder="1" applyAlignment="1">
      <alignment horizontal="right"/>
    </xf>
    <xf numFmtId="172" fontId="8" fillId="2" borderId="1" xfId="0" applyNumberFormat="1" applyFont="1" applyFill="1" applyBorder="1" applyAlignment="1">
      <alignment horizontal="right"/>
    </xf>
    <xf numFmtId="171" fontId="8" fillId="2" borderId="1" xfId="0" applyNumberFormat="1" applyFont="1" applyFill="1" applyBorder="1" applyAlignment="1">
      <alignment horizontal="right"/>
    </xf>
    <xf numFmtId="49" fontId="4" fillId="2" borderId="0" xfId="0" applyNumberFormat="1" applyFont="1" applyFill="1" applyAlignment="1">
      <alignment horizontal="left"/>
    </xf>
    <xf numFmtId="0" fontId="50" fillId="6" borderId="0" xfId="0" applyNumberFormat="1" applyFont="1" applyFill="1"/>
    <xf numFmtId="166" fontId="16" fillId="0" borderId="3" xfId="1" applyNumberFormat="1" applyFont="1" applyFill="1" applyBorder="1" applyAlignment="1">
      <alignment horizontal="right" vertical="top"/>
    </xf>
    <xf numFmtId="202" fontId="65" fillId="0" borderId="11" xfId="0" applyNumberFormat="1" applyFont="1" applyFill="1" applyBorder="1" applyAlignment="1">
      <alignment horizontal="right" vertical="top"/>
    </xf>
    <xf numFmtId="198" fontId="60" fillId="0" borderId="25" xfId="1" applyNumberFormat="1" applyFont="1" applyFill="1" applyBorder="1" applyAlignment="1">
      <alignment horizontal="center" vertical="top"/>
    </xf>
    <xf numFmtId="166" fontId="65" fillId="0" borderId="11" xfId="0" applyNumberFormat="1" applyFont="1" applyFill="1" applyBorder="1" applyAlignment="1">
      <alignment horizontal="right" vertical="top"/>
    </xf>
    <xf numFmtId="166" fontId="60" fillId="0" borderId="11" xfId="1" applyNumberFormat="1" applyFont="1" applyFill="1" applyBorder="1" applyAlignment="1">
      <alignment horizontal="right" vertical="top"/>
    </xf>
    <xf numFmtId="197" fontId="16" fillId="0" borderId="3" xfId="1" applyNumberFormat="1" applyFont="1" applyFill="1" applyBorder="1" applyAlignment="1">
      <alignment horizontal="right" vertical="top"/>
    </xf>
    <xf numFmtId="166" fontId="60" fillId="0" borderId="11" xfId="0" applyNumberFormat="1" applyFont="1" applyFill="1" applyBorder="1" applyAlignment="1">
      <alignment horizontal="right" vertical="top"/>
    </xf>
    <xf numFmtId="166" fontId="60" fillId="0" borderId="35" xfId="0" applyNumberFormat="1" applyFont="1" applyFill="1" applyBorder="1" applyAlignment="1">
      <alignment horizontal="right" vertical="top"/>
    </xf>
    <xf numFmtId="194" fontId="65" fillId="0" borderId="56" xfId="0" applyNumberFormat="1" applyFont="1" applyFill="1" applyBorder="1" applyAlignment="1">
      <alignment horizontal="right" vertical="top"/>
    </xf>
    <xf numFmtId="2" fontId="65" fillId="0" borderId="56" xfId="0" applyNumberFormat="1" applyFont="1" applyFill="1" applyBorder="1" applyAlignment="1">
      <alignment horizontal="right" vertical="top"/>
    </xf>
    <xf numFmtId="194" fontId="49" fillId="0" borderId="3" xfId="1" quotePrefix="1" applyNumberFormat="1" applyFont="1" applyFill="1" applyBorder="1" applyAlignment="1">
      <alignment horizontal="right"/>
    </xf>
    <xf numFmtId="202" fontId="65" fillId="0" borderId="3" xfId="0" applyNumberFormat="1" applyFont="1" applyFill="1" applyBorder="1" applyAlignment="1">
      <alignment horizontal="right" vertical="top"/>
    </xf>
    <xf numFmtId="164" fontId="65" fillId="0" borderId="3" xfId="1" applyNumberFormat="1" applyFont="1" applyBorder="1" applyAlignment="1">
      <alignment horizontal="right" vertical="top"/>
    </xf>
    <xf numFmtId="2" fontId="65" fillId="0" borderId="3" xfId="1" applyNumberFormat="1" applyFont="1" applyFill="1" applyBorder="1" applyAlignment="1">
      <alignment horizontal="right" vertical="top"/>
    </xf>
    <xf numFmtId="2" fontId="60" fillId="0" borderId="3" xfId="1" applyNumberFormat="1" applyFont="1" applyFill="1" applyBorder="1" applyAlignment="1">
      <alignment horizontal="right" vertical="top"/>
    </xf>
    <xf numFmtId="166" fontId="49" fillId="0" borderId="3" xfId="1" quotePrefix="1" applyNumberFormat="1" applyFont="1" applyFill="1" applyBorder="1" applyAlignment="1">
      <alignment horizontal="right"/>
    </xf>
    <xf numFmtId="197" fontId="60" fillId="0" borderId="9" xfId="0" applyNumberFormat="1" applyFont="1" applyFill="1" applyBorder="1" applyAlignment="1">
      <alignment horizontal="left" vertical="top"/>
    </xf>
    <xf numFmtId="197" fontId="56" fillId="0" borderId="3" xfId="0" applyNumberFormat="1" applyFont="1" applyFill="1" applyBorder="1" applyAlignment="1">
      <alignment horizontal="left" vertical="top"/>
    </xf>
    <xf numFmtId="187" fontId="19" fillId="0" borderId="12" xfId="0" applyNumberFormat="1" applyFont="1" applyFill="1" applyBorder="1" applyAlignment="1">
      <alignment horizontal="right" vertical="top" wrapText="1"/>
    </xf>
    <xf numFmtId="0" fontId="60" fillId="0" borderId="25" xfId="0" applyFont="1" applyFill="1" applyBorder="1" applyAlignment="1">
      <alignment horizontal="left" vertical="top"/>
    </xf>
    <xf numFmtId="2" fontId="49" fillId="0" borderId="0" xfId="1" quotePrefix="1" applyNumberFormat="1" applyFont="1" applyFill="1" applyBorder="1" applyAlignment="1">
      <alignment horizontal="right"/>
    </xf>
    <xf numFmtId="164" fontId="65" fillId="0" borderId="3" xfId="0" applyNumberFormat="1" applyFont="1" applyFill="1" applyBorder="1" applyAlignment="1">
      <alignment horizontal="right" vertical="top"/>
    </xf>
    <xf numFmtId="0" fontId="65" fillId="0" borderId="11" xfId="0" applyFont="1" applyFill="1" applyBorder="1" applyAlignment="1">
      <alignment horizontal="left" vertical="top"/>
    </xf>
    <xf numFmtId="186" fontId="19" fillId="0" borderId="0" xfId="4" applyNumberFormat="1" applyFont="1" applyAlignment="1">
      <alignment horizontal="right" vertical="top"/>
    </xf>
    <xf numFmtId="0" fontId="21" fillId="0" borderId="3" xfId="10" applyFont="1" applyFill="1" applyBorder="1" applyAlignment="1">
      <alignment horizontal="left" vertical="center" indent="1"/>
    </xf>
    <xf numFmtId="1" fontId="21" fillId="0" borderId="3" xfId="10" applyNumberFormat="1" applyFont="1" applyFill="1" applyBorder="1" applyAlignment="1">
      <alignment horizontal="left" vertical="center" wrapText="1" indent="1"/>
    </xf>
    <xf numFmtId="0" fontId="27" fillId="0" borderId="3" xfId="10" applyFont="1" applyFill="1" applyBorder="1" applyAlignment="1">
      <alignment horizontal="center" vertical="center" wrapText="1"/>
    </xf>
    <xf numFmtId="1" fontId="50" fillId="0" borderId="3" xfId="0" applyNumberFormat="1" applyFont="1" applyBorder="1"/>
    <xf numFmtId="0" fontId="89" fillId="0" borderId="3" xfId="10" applyFont="1" applyFill="1" applyBorder="1" applyAlignment="1">
      <alignment vertical="center" wrapText="1"/>
    </xf>
    <xf numFmtId="0" fontId="3" fillId="0" borderId="0" xfId="16" applyNumberFormat="1" applyFont="1" applyFill="1" applyBorder="1" applyAlignment="1"/>
    <xf numFmtId="49" fontId="4" fillId="2" borderId="1" xfId="16" applyNumberFormat="1" applyFont="1" applyFill="1" applyBorder="1" applyAlignment="1">
      <alignment horizontal="center" vertical="center"/>
    </xf>
    <xf numFmtId="49" fontId="5" fillId="2" borderId="1" xfId="16" applyNumberFormat="1" applyFont="1" applyFill="1" applyBorder="1" applyAlignment="1">
      <alignment horizontal="center"/>
    </xf>
    <xf numFmtId="0" fontId="7" fillId="0" borderId="0" xfId="16" applyFont="1" applyFill="1" applyAlignment="1">
      <alignment vertical="center"/>
    </xf>
    <xf numFmtId="49" fontId="6" fillId="2" borderId="1" xfId="16" applyNumberFormat="1" applyFont="1" applyFill="1" applyBorder="1" applyAlignment="1">
      <alignment horizontal="left"/>
    </xf>
    <xf numFmtId="165" fontId="8" fillId="2" borderId="1" xfId="16" applyNumberFormat="1" applyFont="1" applyFill="1" applyBorder="1" applyAlignment="1">
      <alignment horizontal="right"/>
    </xf>
    <xf numFmtId="49" fontId="6" fillId="2" borderId="0" xfId="16" applyNumberFormat="1" applyFont="1" applyFill="1" applyBorder="1" applyAlignment="1">
      <alignment horizontal="left"/>
    </xf>
    <xf numFmtId="165" fontId="8" fillId="2" borderId="0" xfId="16" applyNumberFormat="1" applyFont="1" applyFill="1" applyBorder="1" applyAlignment="1">
      <alignment horizontal="right"/>
    </xf>
    <xf numFmtId="49" fontId="91" fillId="0" borderId="0" xfId="16" applyNumberFormat="1" applyFont="1" applyFill="1" applyAlignment="1">
      <alignment horizontal="left"/>
    </xf>
    <xf numFmtId="49" fontId="4" fillId="0" borderId="2" xfId="16" applyNumberFormat="1" applyFont="1" applyFill="1" applyBorder="1" applyAlignment="1">
      <alignment horizontal="center" vertical="center" wrapText="1"/>
    </xf>
    <xf numFmtId="49" fontId="9" fillId="0" borderId="2" xfId="16" applyNumberFormat="1" applyFont="1" applyFill="1" applyBorder="1" applyAlignment="1">
      <alignment horizontal="center" vertical="center" wrapText="1"/>
    </xf>
    <xf numFmtId="49" fontId="6" fillId="0" borderId="3" xfId="16" applyNumberFormat="1" applyFont="1" applyFill="1" applyBorder="1" applyAlignment="1">
      <alignment horizontal="center" vertical="center" wrapText="1"/>
    </xf>
    <xf numFmtId="49" fontId="6" fillId="0" borderId="3" xfId="16" applyNumberFormat="1" applyFont="1" applyFill="1" applyBorder="1" applyAlignment="1">
      <alignment horizontal="left" vertical="center" wrapText="1"/>
    </xf>
    <xf numFmtId="201" fontId="31" fillId="0" borderId="1" xfId="16" applyNumberFormat="1" applyFont="1" applyFill="1" applyBorder="1" applyAlignment="1">
      <alignment horizontal="center"/>
    </xf>
    <xf numFmtId="1" fontId="31" fillId="0" borderId="1" xfId="16" applyNumberFormat="1" applyFont="1" applyFill="1" applyBorder="1" applyAlignment="1">
      <alignment horizontal="center"/>
    </xf>
    <xf numFmtId="0" fontId="32" fillId="0" borderId="1" xfId="16" applyFont="1" applyFill="1" applyBorder="1" applyAlignment="1">
      <alignment horizontal="center"/>
    </xf>
    <xf numFmtId="0" fontId="33" fillId="0" borderId="1" xfId="16" applyFont="1" applyFill="1" applyBorder="1" applyAlignment="1">
      <alignment horizontal="center"/>
    </xf>
    <xf numFmtId="2" fontId="32" fillId="0" borderId="1" xfId="16" applyNumberFormat="1" applyFont="1" applyFill="1" applyBorder="1" applyAlignment="1">
      <alignment horizontal="right"/>
    </xf>
    <xf numFmtId="49" fontId="6" fillId="0" borderId="0" xfId="16" applyNumberFormat="1" applyFont="1" applyFill="1" applyBorder="1" applyAlignment="1">
      <alignment horizontal="center" vertical="center" wrapText="1"/>
    </xf>
    <xf numFmtId="49" fontId="6" fillId="0" borderId="0" xfId="16" applyNumberFormat="1" applyFont="1" applyFill="1" applyBorder="1" applyAlignment="1">
      <alignment horizontal="left" vertical="center" wrapText="1"/>
    </xf>
    <xf numFmtId="201" fontId="31" fillId="0" borderId="0" xfId="16" applyNumberFormat="1" applyFont="1" applyFill="1" applyBorder="1" applyAlignment="1">
      <alignment horizontal="center"/>
    </xf>
    <xf numFmtId="1" fontId="31" fillId="0" borderId="0" xfId="16" applyNumberFormat="1" applyFont="1" applyFill="1" applyBorder="1" applyAlignment="1">
      <alignment horizontal="center"/>
    </xf>
    <xf numFmtId="0" fontId="32" fillId="0" borderId="0" xfId="16" applyFont="1" applyFill="1" applyBorder="1" applyAlignment="1">
      <alignment horizontal="center"/>
    </xf>
    <xf numFmtId="0" fontId="33" fillId="0" borderId="0" xfId="16" applyFont="1" applyFill="1" applyBorder="1" applyAlignment="1">
      <alignment horizontal="center"/>
    </xf>
    <xf numFmtId="2" fontId="32" fillId="0" borderId="0" xfId="16" applyNumberFormat="1" applyFont="1" applyFill="1" applyBorder="1" applyAlignment="1">
      <alignment horizontal="right"/>
    </xf>
    <xf numFmtId="0" fontId="81" fillId="0" borderId="0" xfId="16" applyNumberFormat="1" applyFont="1" applyFill="1" applyBorder="1" applyAlignment="1"/>
    <xf numFmtId="49" fontId="8" fillId="0" borderId="0" xfId="16" applyNumberFormat="1" applyFont="1" applyFill="1" applyAlignment="1">
      <alignment horizontal="left"/>
    </xf>
    <xf numFmtId="0" fontId="4" fillId="0" borderId="2" xfId="16" applyFont="1" applyFill="1" applyBorder="1" applyAlignment="1">
      <alignment horizontal="center" vertical="center" wrapText="1"/>
    </xf>
    <xf numFmtId="0" fontId="30" fillId="0" borderId="12" xfId="16" applyFont="1" applyFill="1" applyBorder="1" applyAlignment="1">
      <alignment horizontal="center" vertical="center" wrapText="1"/>
    </xf>
    <xf numFmtId="0" fontId="3" fillId="0" borderId="3" xfId="16" applyFont="1" applyFill="1" applyBorder="1" applyAlignment="1">
      <alignment horizontal="left" vertical="center" wrapText="1"/>
    </xf>
    <xf numFmtId="15" fontId="61" fillId="0" borderId="3" xfId="16" applyNumberFormat="1" applyFont="1" applyFill="1" applyBorder="1" applyAlignment="1">
      <alignment horizontal="center" vertical="center"/>
    </xf>
    <xf numFmtId="3" fontId="61" fillId="0" borderId="3" xfId="16" applyNumberFormat="1" applyFont="1" applyFill="1" applyBorder="1" applyAlignment="1">
      <alignment horizontal="center" vertical="center"/>
    </xf>
    <xf numFmtId="178" fontId="61" fillId="0" borderId="3" xfId="16" applyNumberFormat="1" applyFont="1" applyFill="1" applyBorder="1" applyAlignment="1">
      <alignment horizontal="center" vertical="center"/>
    </xf>
    <xf numFmtId="49" fontId="4" fillId="0" borderId="0" xfId="16" applyNumberFormat="1" applyFont="1" applyFill="1" applyBorder="1" applyAlignment="1">
      <alignment horizontal="center" vertical="center" wrapText="1"/>
    </xf>
    <xf numFmtId="0" fontId="4" fillId="0" borderId="0" xfId="16" applyFont="1" applyFill="1" applyBorder="1" applyAlignment="1">
      <alignment horizontal="center" vertical="center" wrapText="1"/>
    </xf>
    <xf numFmtId="0" fontId="9" fillId="0" borderId="0" xfId="16" applyFont="1" applyFill="1" applyBorder="1" applyAlignment="1">
      <alignment horizontal="center" vertical="center" wrapText="1"/>
    </xf>
    <xf numFmtId="49" fontId="9" fillId="0" borderId="0" xfId="16" applyNumberFormat="1" applyFont="1" applyFill="1" applyBorder="1" applyAlignment="1">
      <alignment horizontal="center" vertical="center" wrapText="1"/>
    </xf>
    <xf numFmtId="49" fontId="4" fillId="0" borderId="1" xfId="16" applyNumberFormat="1" applyFont="1" applyFill="1" applyBorder="1" applyAlignment="1">
      <alignment horizontal="center" vertical="center" wrapText="1"/>
    </xf>
    <xf numFmtId="49" fontId="36" fillId="0" borderId="1" xfId="16" applyNumberFormat="1" applyFont="1" applyFill="1" applyBorder="1" applyAlignment="1">
      <alignment horizontal="center" vertical="center" wrapText="1"/>
    </xf>
    <xf numFmtId="49" fontId="4" fillId="0" borderId="1" xfId="16" applyNumberFormat="1" applyFont="1" applyFill="1" applyBorder="1" applyAlignment="1">
      <alignment horizontal="left"/>
    </xf>
    <xf numFmtId="0" fontId="4" fillId="0" borderId="1" xfId="16" applyFont="1" applyFill="1" applyBorder="1" applyAlignment="1">
      <alignment horizontal="right"/>
    </xf>
    <xf numFmtId="165" fontId="4" fillId="0" borderId="1" xfId="16" applyNumberFormat="1" applyFont="1" applyFill="1" applyBorder="1" applyAlignment="1">
      <alignment horizontal="right"/>
    </xf>
    <xf numFmtId="168" fontId="4" fillId="0" borderId="1" xfId="16" applyNumberFormat="1" applyFont="1" applyFill="1" applyBorder="1" applyAlignment="1">
      <alignment horizontal="right"/>
    </xf>
    <xf numFmtId="49" fontId="4" fillId="2" borderId="1" xfId="16" applyNumberFormat="1" applyFont="1" applyFill="1" applyBorder="1" applyAlignment="1">
      <alignment horizontal="left"/>
    </xf>
    <xf numFmtId="1" fontId="4" fillId="2" borderId="1" xfId="16" applyNumberFormat="1" applyFont="1" applyFill="1" applyBorder="1" applyAlignment="1">
      <alignment horizontal="right"/>
    </xf>
    <xf numFmtId="49" fontId="6" fillId="0" borderId="1" xfId="16" applyNumberFormat="1" applyFont="1" applyFill="1" applyBorder="1" applyAlignment="1">
      <alignment horizontal="left"/>
    </xf>
    <xf numFmtId="0" fontId="6" fillId="0" borderId="1" xfId="16" applyFont="1" applyFill="1" applyBorder="1" applyAlignment="1">
      <alignment horizontal="right"/>
    </xf>
    <xf numFmtId="165" fontId="6" fillId="0" borderId="1" xfId="16" applyNumberFormat="1" applyFont="1" applyFill="1" applyBorder="1" applyAlignment="1">
      <alignment horizontal="right"/>
    </xf>
    <xf numFmtId="168" fontId="6" fillId="0" borderId="1" xfId="16" applyNumberFormat="1" applyFont="1" applyFill="1" applyBorder="1" applyAlignment="1">
      <alignment horizontal="right"/>
    </xf>
    <xf numFmtId="0" fontId="6" fillId="2" borderId="1" xfId="16" applyFont="1" applyFill="1" applyBorder="1" applyAlignment="1">
      <alignment horizontal="right"/>
    </xf>
    <xf numFmtId="165" fontId="6" fillId="2" borderId="1" xfId="16" applyNumberFormat="1" applyFont="1" applyFill="1" applyBorder="1" applyAlignment="1">
      <alignment horizontal="right"/>
    </xf>
    <xf numFmtId="168" fontId="6" fillId="2" borderId="1" xfId="16" applyNumberFormat="1" applyFont="1" applyFill="1" applyBorder="1" applyAlignment="1">
      <alignment horizontal="right"/>
    </xf>
    <xf numFmtId="0" fontId="25" fillId="0" borderId="0" xfId="16" applyNumberFormat="1" applyFont="1" applyFill="1" applyBorder="1" applyAlignment="1"/>
    <xf numFmtId="0" fontId="14" fillId="0" borderId="0" xfId="16" applyFont="1" applyFill="1" applyAlignment="1">
      <alignment vertical="center"/>
    </xf>
    <xf numFmtId="49" fontId="13" fillId="0" borderId="3" xfId="16" applyNumberFormat="1" applyFont="1" applyFill="1" applyBorder="1" applyAlignment="1">
      <alignment horizontal="center" vertical="center" wrapText="1"/>
    </xf>
    <xf numFmtId="49" fontId="13" fillId="0" borderId="3" xfId="16" applyNumberFormat="1" applyFont="1" applyFill="1" applyBorder="1" applyAlignment="1">
      <alignment horizontal="left" vertical="center"/>
    </xf>
    <xf numFmtId="165" fontId="13" fillId="0" borderId="3" xfId="16" applyNumberFormat="1" applyFont="1" applyFill="1" applyBorder="1" applyAlignment="1">
      <alignment horizontal="right"/>
    </xf>
    <xf numFmtId="0" fontId="13" fillId="0" borderId="3" xfId="16" applyFont="1" applyFill="1" applyBorder="1" applyAlignment="1">
      <alignment horizontal="right"/>
    </xf>
    <xf numFmtId="168" fontId="13" fillId="0" borderId="3" xfId="16" applyNumberFormat="1" applyFont="1" applyFill="1" applyBorder="1" applyAlignment="1">
      <alignment horizontal="right"/>
    </xf>
    <xf numFmtId="0" fontId="15" fillId="0" borderId="0" xfId="16" applyFont="1" applyFill="1" applyAlignment="1">
      <alignment vertical="center"/>
    </xf>
    <xf numFmtId="165" fontId="13" fillId="0" borderId="0" xfId="16" applyNumberFormat="1" applyFont="1" applyFill="1" applyAlignment="1">
      <alignment vertical="center"/>
    </xf>
    <xf numFmtId="0" fontId="13" fillId="0" borderId="0" xfId="16" applyFont="1" applyFill="1" applyAlignment="1">
      <alignment vertical="center"/>
    </xf>
    <xf numFmtId="184" fontId="18" fillId="0" borderId="3" xfId="16" applyNumberFormat="1" applyFont="1" applyFill="1" applyBorder="1" applyAlignment="1">
      <alignment horizontal="left" vertical="center"/>
    </xf>
    <xf numFmtId="165" fontId="18" fillId="0" borderId="3" xfId="16" applyNumberFormat="1" applyFont="1" applyFill="1" applyBorder="1" applyAlignment="1">
      <alignment horizontal="right"/>
    </xf>
    <xf numFmtId="0" fontId="18" fillId="0" borderId="3" xfId="16" applyFont="1" applyFill="1" applyBorder="1" applyAlignment="1">
      <alignment horizontal="right"/>
    </xf>
    <xf numFmtId="168" fontId="18" fillId="0" borderId="3" xfId="16" applyNumberFormat="1" applyFont="1" applyFill="1" applyBorder="1" applyAlignment="1">
      <alignment horizontal="right"/>
    </xf>
    <xf numFmtId="1" fontId="18" fillId="0" borderId="3" xfId="16" applyNumberFormat="1" applyFont="1" applyFill="1" applyBorder="1" applyAlignment="1">
      <alignment horizontal="right"/>
    </xf>
    <xf numFmtId="184" fontId="15" fillId="0" borderId="0" xfId="16" applyNumberFormat="1" applyFont="1" applyFill="1" applyBorder="1" applyAlignment="1">
      <alignment horizontal="left" vertical="center"/>
    </xf>
    <xf numFmtId="0" fontId="18" fillId="0" borderId="0" xfId="16" applyFont="1" applyFill="1" applyBorder="1" applyAlignment="1">
      <alignment horizontal="right"/>
    </xf>
    <xf numFmtId="168" fontId="18" fillId="0" borderId="0" xfId="16" applyNumberFormat="1" applyFont="1" applyFill="1" applyBorder="1" applyAlignment="1">
      <alignment horizontal="right"/>
    </xf>
    <xf numFmtId="0" fontId="18" fillId="0" borderId="0" xfId="16" applyFont="1" applyFill="1" applyAlignment="1">
      <alignment vertical="center"/>
    </xf>
    <xf numFmtId="0" fontId="20" fillId="0" borderId="0" xfId="16" applyFont="1" applyFill="1" applyAlignment="1">
      <alignment vertical="center"/>
    </xf>
    <xf numFmtId="168" fontId="25" fillId="0" borderId="0" xfId="16" applyNumberFormat="1" applyFont="1" applyFill="1" applyBorder="1" applyAlignment="1"/>
    <xf numFmtId="49" fontId="13" fillId="0" borderId="3" xfId="16" applyNumberFormat="1" applyFont="1" applyFill="1" applyBorder="1" applyAlignment="1">
      <alignment horizontal="center" vertical="center"/>
    </xf>
    <xf numFmtId="49" fontId="9" fillId="0" borderId="3" xfId="16" applyNumberFormat="1" applyFont="1" applyFill="1" applyBorder="1" applyAlignment="1">
      <alignment horizontal="center" vertical="center" wrapText="1"/>
    </xf>
    <xf numFmtId="165" fontId="13" fillId="0" borderId="3" xfId="16" applyNumberFormat="1" applyFont="1" applyFill="1" applyBorder="1" applyAlignment="1">
      <alignment horizontal="right" vertical="center"/>
    </xf>
    <xf numFmtId="168" fontId="13" fillId="0" borderId="3" xfId="16" applyNumberFormat="1" applyFont="1" applyFill="1" applyBorder="1" applyAlignment="1">
      <alignment horizontal="right" vertical="center"/>
    </xf>
    <xf numFmtId="184" fontId="18" fillId="0" borderId="1" xfId="16" applyNumberFormat="1" applyFont="1" applyFill="1" applyBorder="1" applyAlignment="1">
      <alignment horizontal="left" vertical="center"/>
    </xf>
    <xf numFmtId="165" fontId="18" fillId="0" borderId="3" xfId="16" applyNumberFormat="1" applyFont="1" applyFill="1" applyBorder="1" applyAlignment="1">
      <alignment horizontal="right" vertical="center"/>
    </xf>
    <xf numFmtId="168" fontId="18" fillId="0" borderId="3" xfId="16" applyNumberFormat="1" applyFont="1" applyFill="1" applyBorder="1" applyAlignment="1">
      <alignment horizontal="right" vertical="center"/>
    </xf>
    <xf numFmtId="49" fontId="17" fillId="0" borderId="0" xfId="16" applyNumberFormat="1" applyFont="1" applyFill="1" applyBorder="1" applyAlignment="1">
      <alignment horizontal="left" vertical="center" wrapText="1"/>
    </xf>
    <xf numFmtId="49" fontId="17" fillId="0" borderId="0" xfId="16" applyNumberFormat="1" applyFont="1" applyFill="1" applyAlignment="1">
      <alignment wrapText="1"/>
    </xf>
    <xf numFmtId="0" fontId="18" fillId="2" borderId="0" xfId="16" applyFont="1" applyFill="1" applyAlignment="1">
      <alignment vertical="center"/>
    </xf>
    <xf numFmtId="49" fontId="13" fillId="2" borderId="3" xfId="16" applyNumberFormat="1" applyFont="1" applyFill="1" applyBorder="1" applyAlignment="1">
      <alignment horizontal="center" vertical="center" wrapText="1"/>
    </xf>
    <xf numFmtId="0" fontId="3" fillId="0" borderId="57" xfId="16" applyFont="1" applyFill="1" applyBorder="1" applyAlignment="1">
      <alignment horizontal="left" wrapText="1"/>
    </xf>
    <xf numFmtId="0" fontId="66" fillId="0" borderId="3" xfId="16" applyNumberFormat="1" applyFont="1" applyFill="1" applyBorder="1" applyAlignment="1">
      <alignment horizontal="right" vertical="center" wrapText="1"/>
    </xf>
    <xf numFmtId="1" fontId="66" fillId="0" borderId="3" xfId="16" applyNumberFormat="1" applyFont="1" applyFill="1" applyBorder="1" applyAlignment="1">
      <alignment horizontal="right" vertical="center" wrapText="1"/>
    </xf>
    <xf numFmtId="177" fontId="18" fillId="0" borderId="3" xfId="16" applyNumberFormat="1" applyFont="1" applyFill="1" applyBorder="1" applyAlignment="1">
      <alignment horizontal="right"/>
    </xf>
    <xf numFmtId="0" fontId="3" fillId="0" borderId="58" xfId="16" applyFont="1" applyFill="1" applyBorder="1" applyAlignment="1">
      <alignment horizontal="left" wrapText="1"/>
    </xf>
    <xf numFmtId="0" fontId="27" fillId="0" borderId="3" xfId="16" applyFont="1" applyFill="1" applyBorder="1" applyAlignment="1">
      <alignment horizontal="left" wrapText="1"/>
    </xf>
    <xf numFmtId="49" fontId="17" fillId="2" borderId="0" xfId="16" applyNumberFormat="1" applyFont="1" applyFill="1" applyAlignment="1"/>
    <xf numFmtId="49" fontId="17" fillId="2" borderId="0" xfId="16" applyNumberFormat="1" applyFont="1" applyFill="1" applyAlignment="1">
      <alignment wrapText="1"/>
    </xf>
    <xf numFmtId="0" fontId="20" fillId="2" borderId="0" xfId="16" applyFont="1" applyFill="1" applyAlignment="1">
      <alignment vertical="center"/>
    </xf>
    <xf numFmtId="49" fontId="13" fillId="0" borderId="1" xfId="16" applyNumberFormat="1" applyFont="1" applyFill="1" applyBorder="1" applyAlignment="1">
      <alignment horizontal="center" vertical="center" wrapText="1"/>
    </xf>
    <xf numFmtId="49" fontId="9" fillId="0" borderId="1" xfId="16" applyNumberFormat="1" applyFont="1" applyFill="1" applyBorder="1" applyAlignment="1">
      <alignment horizontal="center" vertical="center" wrapText="1"/>
    </xf>
    <xf numFmtId="49" fontId="13" fillId="0" borderId="1" xfId="16" applyNumberFormat="1" applyFont="1" applyFill="1" applyBorder="1" applyAlignment="1">
      <alignment horizontal="left" vertical="center"/>
    </xf>
    <xf numFmtId="1" fontId="13" fillId="0" borderId="1" xfId="16" applyNumberFormat="1" applyFont="1" applyFill="1" applyBorder="1" applyAlignment="1">
      <alignment horizontal="right"/>
    </xf>
    <xf numFmtId="165" fontId="13" fillId="0" borderId="1" xfId="16" applyNumberFormat="1" applyFont="1" applyFill="1" applyBorder="1" applyAlignment="1">
      <alignment horizontal="right"/>
    </xf>
    <xf numFmtId="0" fontId="13" fillId="0" borderId="1" xfId="16" applyFont="1" applyFill="1" applyBorder="1" applyAlignment="1">
      <alignment horizontal="right"/>
    </xf>
    <xf numFmtId="1" fontId="18" fillId="0" borderId="1" xfId="16" applyNumberFormat="1" applyFont="1" applyFill="1" applyBorder="1" applyAlignment="1">
      <alignment horizontal="right"/>
    </xf>
    <xf numFmtId="165" fontId="18" fillId="0" borderId="1" xfId="16" applyNumberFormat="1" applyFont="1" applyFill="1" applyBorder="1" applyAlignment="1">
      <alignment horizontal="right"/>
    </xf>
    <xf numFmtId="184" fontId="18" fillId="0" borderId="0" xfId="16" applyNumberFormat="1" applyFont="1" applyFill="1" applyBorder="1" applyAlignment="1">
      <alignment horizontal="left" vertical="center"/>
    </xf>
    <xf numFmtId="1" fontId="18" fillId="0" borderId="0" xfId="16" applyNumberFormat="1" applyFont="1" applyFill="1" applyBorder="1" applyAlignment="1">
      <alignment horizontal="right"/>
    </xf>
    <xf numFmtId="165" fontId="18" fillId="0" borderId="0" xfId="16" applyNumberFormat="1" applyFont="1" applyFill="1" applyBorder="1" applyAlignment="1">
      <alignment horizontal="right"/>
    </xf>
    <xf numFmtId="165" fontId="25" fillId="0" borderId="0" xfId="16" applyNumberFormat="1" applyFont="1" applyFill="1" applyBorder="1" applyAlignment="1"/>
    <xf numFmtId="0" fontId="14" fillId="2" borderId="0" xfId="16" applyFont="1" applyFill="1" applyAlignment="1">
      <alignment vertical="center"/>
    </xf>
    <xf numFmtId="49" fontId="13" fillId="2" borderId="1" xfId="16" applyNumberFormat="1" applyFont="1" applyFill="1" applyBorder="1" applyAlignment="1">
      <alignment horizontal="center" vertical="center" wrapText="1"/>
    </xf>
    <xf numFmtId="49" fontId="9" fillId="2" borderId="1" xfId="16" applyNumberFormat="1" applyFont="1" applyFill="1" applyBorder="1" applyAlignment="1">
      <alignment horizontal="center" vertical="center" wrapText="1"/>
    </xf>
    <xf numFmtId="49" fontId="13" fillId="2" borderId="1" xfId="16" applyNumberFormat="1" applyFont="1" applyFill="1" applyBorder="1" applyAlignment="1">
      <alignment horizontal="left" vertical="center"/>
    </xf>
    <xf numFmtId="3" fontId="13" fillId="2" borderId="1" xfId="16" applyNumberFormat="1" applyFont="1" applyFill="1" applyBorder="1" applyAlignment="1">
      <alignment horizontal="right" vertical="center"/>
    </xf>
    <xf numFmtId="0" fontId="15" fillId="2" borderId="0" xfId="16" applyFont="1" applyFill="1" applyAlignment="1">
      <alignment vertical="center"/>
    </xf>
    <xf numFmtId="3" fontId="18" fillId="2" borderId="1" xfId="16" applyNumberFormat="1" applyFont="1" applyFill="1" applyBorder="1" applyAlignment="1">
      <alignment horizontal="right" vertical="center"/>
    </xf>
    <xf numFmtId="49" fontId="5" fillId="0" borderId="1" xfId="16" applyNumberFormat="1" applyFont="1" applyFill="1" applyBorder="1" applyAlignment="1">
      <alignment horizontal="center" vertical="center"/>
    </xf>
    <xf numFmtId="49" fontId="39" fillId="0" borderId="1" xfId="16" applyNumberFormat="1" applyFont="1" applyFill="1" applyBorder="1" applyAlignment="1">
      <alignment horizontal="center" vertical="center" wrapText="1"/>
    </xf>
    <xf numFmtId="49" fontId="5" fillId="0" borderId="1" xfId="16" applyNumberFormat="1" applyFont="1" applyFill="1" applyBorder="1" applyAlignment="1">
      <alignment horizontal="left"/>
    </xf>
    <xf numFmtId="3" fontId="5" fillId="0" borderId="1" xfId="16" applyNumberFormat="1" applyFont="1" applyFill="1" applyBorder="1" applyAlignment="1">
      <alignment horizontal="right"/>
    </xf>
    <xf numFmtId="165" fontId="5" fillId="0" borderId="1" xfId="16" applyNumberFormat="1" applyFont="1" applyFill="1" applyBorder="1" applyAlignment="1">
      <alignment horizontal="right"/>
    </xf>
    <xf numFmtId="0" fontId="5" fillId="0" borderId="1" xfId="16" applyFont="1" applyFill="1" applyBorder="1" applyAlignment="1">
      <alignment horizontal="right"/>
    </xf>
    <xf numFmtId="0" fontId="29" fillId="0" borderId="0" xfId="16" applyFont="1" applyFill="1" applyAlignment="1">
      <alignment vertical="center"/>
    </xf>
    <xf numFmtId="49" fontId="5" fillId="2" borderId="1" xfId="16" applyNumberFormat="1" applyFont="1" applyFill="1" applyBorder="1" applyAlignment="1">
      <alignment horizontal="left"/>
    </xf>
    <xf numFmtId="3" fontId="5" fillId="2" borderId="1" xfId="16" applyNumberFormat="1" applyFont="1" applyFill="1" applyBorder="1" applyAlignment="1">
      <alignment horizontal="right"/>
    </xf>
    <xf numFmtId="49" fontId="8" fillId="2" borderId="1" xfId="16" applyNumberFormat="1" applyFont="1" applyFill="1" applyBorder="1" applyAlignment="1">
      <alignment horizontal="left"/>
    </xf>
    <xf numFmtId="3" fontId="8" fillId="2" borderId="1" xfId="16" applyNumberFormat="1" applyFont="1" applyFill="1" applyBorder="1" applyAlignment="1">
      <alignment horizontal="right"/>
    </xf>
    <xf numFmtId="0" fontId="8" fillId="2" borderId="1" xfId="16" applyFont="1" applyFill="1" applyBorder="1" applyAlignment="1">
      <alignment horizontal="right"/>
    </xf>
    <xf numFmtId="49" fontId="5" fillId="0" borderId="0" xfId="16" applyNumberFormat="1" applyFont="1" applyFill="1" applyBorder="1" applyAlignment="1">
      <alignment horizontal="left"/>
    </xf>
    <xf numFmtId="3" fontId="8" fillId="0" borderId="0" xfId="16" applyNumberFormat="1" applyFont="1" applyFill="1" applyBorder="1" applyAlignment="1">
      <alignment horizontal="right"/>
    </xf>
    <xf numFmtId="165" fontId="8" fillId="0" borderId="0" xfId="16" applyNumberFormat="1" applyFont="1" applyFill="1" applyBorder="1" applyAlignment="1">
      <alignment horizontal="right"/>
    </xf>
    <xf numFmtId="0" fontId="8" fillId="0" borderId="0" xfId="16" applyFont="1" applyFill="1" applyBorder="1" applyAlignment="1">
      <alignment horizontal="right"/>
    </xf>
    <xf numFmtId="0" fontId="7" fillId="0" borderId="0" xfId="16" applyFont="1" applyFill="1" applyAlignment="1">
      <alignment vertical="center" wrapText="1"/>
    </xf>
    <xf numFmtId="49" fontId="4" fillId="0" borderId="1" xfId="16" applyNumberFormat="1" applyFont="1" applyFill="1" applyBorder="1" applyAlignment="1">
      <alignment horizontal="left" vertical="center"/>
    </xf>
    <xf numFmtId="3" fontId="4" fillId="0" borderId="1" xfId="16" applyNumberFormat="1" applyFont="1" applyFill="1" applyBorder="1" applyAlignment="1">
      <alignment horizontal="right"/>
    </xf>
    <xf numFmtId="169" fontId="4" fillId="0" borderId="1" xfId="16" applyNumberFormat="1" applyFont="1" applyFill="1" applyBorder="1" applyAlignment="1">
      <alignment horizontal="right"/>
    </xf>
    <xf numFmtId="49" fontId="4" fillId="2" borderId="1" xfId="16" applyNumberFormat="1" applyFont="1" applyFill="1" applyBorder="1" applyAlignment="1">
      <alignment horizontal="left" vertical="center"/>
    </xf>
    <xf numFmtId="168" fontId="4" fillId="2" borderId="1" xfId="16" applyNumberFormat="1" applyFont="1" applyFill="1" applyBorder="1" applyAlignment="1">
      <alignment horizontal="right"/>
    </xf>
    <xf numFmtId="49" fontId="6" fillId="2" borderId="1" xfId="16" applyNumberFormat="1" applyFont="1" applyFill="1" applyBorder="1" applyAlignment="1">
      <alignment horizontal="left" vertical="center"/>
    </xf>
    <xf numFmtId="3" fontId="6" fillId="2" borderId="1" xfId="16" applyNumberFormat="1" applyFont="1" applyFill="1" applyBorder="1" applyAlignment="1">
      <alignment horizontal="right"/>
    </xf>
    <xf numFmtId="1" fontId="6" fillId="2" borderId="1" xfId="16" applyNumberFormat="1" applyFont="1" applyFill="1" applyBorder="1" applyAlignment="1">
      <alignment horizontal="right"/>
    </xf>
    <xf numFmtId="49" fontId="4" fillId="0" borderId="0" xfId="16" applyNumberFormat="1" applyFont="1" applyFill="1" applyBorder="1" applyAlignment="1">
      <alignment horizontal="left" vertical="center"/>
    </xf>
    <xf numFmtId="0" fontId="6" fillId="0" borderId="0" xfId="16" applyFont="1" applyFill="1" applyBorder="1" applyAlignment="1">
      <alignment horizontal="right"/>
    </xf>
    <xf numFmtId="168" fontId="6" fillId="0" borderId="0" xfId="16" applyNumberFormat="1" applyFont="1" applyFill="1" applyBorder="1" applyAlignment="1">
      <alignment horizontal="right"/>
    </xf>
    <xf numFmtId="3" fontId="6" fillId="0" borderId="0" xfId="16" applyNumberFormat="1" applyFont="1" applyFill="1" applyBorder="1" applyAlignment="1">
      <alignment horizontal="right"/>
    </xf>
    <xf numFmtId="165" fontId="6" fillId="0" borderId="0" xfId="16" applyNumberFormat="1" applyFont="1" applyFill="1" applyBorder="1" applyAlignment="1">
      <alignment horizontal="right"/>
    </xf>
    <xf numFmtId="49" fontId="4" fillId="0" borderId="1" xfId="16" applyNumberFormat="1" applyFont="1" applyFill="1" applyBorder="1" applyAlignment="1">
      <alignment horizontal="center" wrapText="1"/>
    </xf>
    <xf numFmtId="49" fontId="36" fillId="0" borderId="1" xfId="16" applyNumberFormat="1" applyFont="1" applyFill="1" applyBorder="1" applyAlignment="1">
      <alignment horizontal="center" wrapText="1"/>
    </xf>
    <xf numFmtId="170" fontId="4" fillId="0" borderId="1" xfId="16" applyNumberFormat="1" applyFont="1" applyFill="1" applyBorder="1" applyAlignment="1">
      <alignment horizontal="right"/>
    </xf>
    <xf numFmtId="171" fontId="4" fillId="0" borderId="1" xfId="16" applyNumberFormat="1" applyFont="1" applyFill="1" applyBorder="1" applyAlignment="1">
      <alignment horizontal="right"/>
    </xf>
    <xf numFmtId="170" fontId="4" fillId="2" borderId="1" xfId="16" applyNumberFormat="1" applyFont="1" applyFill="1" applyBorder="1" applyAlignment="1">
      <alignment horizontal="right"/>
    </xf>
    <xf numFmtId="165" fontId="4" fillId="2" borderId="1" xfId="16" applyNumberFormat="1" applyFont="1" applyFill="1" applyBorder="1" applyAlignment="1">
      <alignment horizontal="right"/>
    </xf>
    <xf numFmtId="170" fontId="6" fillId="2" borderId="1" xfId="16" applyNumberFormat="1" applyFont="1" applyFill="1" applyBorder="1" applyAlignment="1">
      <alignment horizontal="right"/>
    </xf>
    <xf numFmtId="49" fontId="4" fillId="0" borderId="0" xfId="16" applyNumberFormat="1" applyFont="1" applyFill="1" applyBorder="1" applyAlignment="1">
      <alignment horizontal="left"/>
    </xf>
    <xf numFmtId="170" fontId="6" fillId="0" borderId="0" xfId="16" applyNumberFormat="1" applyFont="1" applyFill="1" applyBorder="1" applyAlignment="1">
      <alignment horizontal="right"/>
    </xf>
    <xf numFmtId="49" fontId="4" fillId="2" borderId="0" xfId="16" applyNumberFormat="1" applyFont="1" applyFill="1" applyAlignment="1">
      <alignment horizontal="left" vertical="top"/>
    </xf>
    <xf numFmtId="49" fontId="4" fillId="2" borderId="2" xfId="16" applyNumberFormat="1" applyFont="1" applyFill="1" applyBorder="1" applyAlignment="1">
      <alignment horizontal="center" vertical="center"/>
    </xf>
    <xf numFmtId="49" fontId="4" fillId="2" borderId="36" xfId="16" applyNumberFormat="1" applyFont="1" applyFill="1" applyBorder="1" applyAlignment="1">
      <alignment horizontal="center"/>
    </xf>
    <xf numFmtId="49" fontId="4" fillId="2" borderId="37" xfId="16" applyNumberFormat="1" applyFont="1" applyFill="1" applyBorder="1" applyAlignment="1">
      <alignment horizontal="center"/>
    </xf>
    <xf numFmtId="0" fontId="7" fillId="2" borderId="0" xfId="16" applyFont="1" applyFill="1" applyAlignment="1">
      <alignment vertical="center"/>
    </xf>
    <xf numFmtId="49" fontId="4" fillId="2" borderId="13" xfId="16" applyNumberFormat="1" applyFont="1" applyFill="1" applyBorder="1" applyAlignment="1">
      <alignment horizontal="center" vertical="center"/>
    </xf>
    <xf numFmtId="49" fontId="4" fillId="2" borderId="1" xfId="16" applyNumberFormat="1" applyFont="1" applyFill="1" applyBorder="1" applyAlignment="1">
      <alignment horizontal="center" vertical="center" wrapText="1"/>
    </xf>
    <xf numFmtId="49" fontId="36" fillId="2" borderId="1" xfId="16" applyNumberFormat="1" applyFont="1" applyFill="1" applyBorder="1" applyAlignment="1">
      <alignment horizontal="center" vertical="center" wrapText="1"/>
    </xf>
    <xf numFmtId="49" fontId="36" fillId="2" borderId="1" xfId="16" applyNumberFormat="1" applyFont="1" applyFill="1" applyBorder="1" applyAlignment="1">
      <alignment horizontal="center" wrapText="1"/>
    </xf>
    <xf numFmtId="171" fontId="4" fillId="2" borderId="1" xfId="16" applyNumberFormat="1" applyFont="1" applyFill="1" applyBorder="1" applyAlignment="1">
      <alignment horizontal="right"/>
    </xf>
    <xf numFmtId="3" fontId="4" fillId="2" borderId="1" xfId="16" applyNumberFormat="1" applyFont="1" applyFill="1" applyBorder="1" applyAlignment="1">
      <alignment horizontal="right"/>
    </xf>
    <xf numFmtId="165" fontId="4" fillId="0" borderId="3" xfId="16" applyNumberFormat="1" applyFont="1" applyFill="1" applyBorder="1" applyAlignment="1">
      <alignment horizontal="right"/>
    </xf>
    <xf numFmtId="171" fontId="4" fillId="0" borderId="3" xfId="16" applyNumberFormat="1" applyFont="1" applyFill="1" applyBorder="1" applyAlignment="1">
      <alignment horizontal="right"/>
    </xf>
    <xf numFmtId="165" fontId="6" fillId="0" borderId="3" xfId="16" applyNumberFormat="1" applyFont="1" applyFill="1" applyBorder="1" applyAlignment="1">
      <alignment horizontal="right"/>
    </xf>
    <xf numFmtId="171" fontId="6" fillId="0" borderId="3" xfId="16" applyNumberFormat="1" applyFont="1" applyFill="1" applyBorder="1" applyAlignment="1">
      <alignment horizontal="right"/>
    </xf>
    <xf numFmtId="3" fontId="6" fillId="0" borderId="3" xfId="16" applyNumberFormat="1" applyFont="1" applyFill="1" applyBorder="1" applyAlignment="1">
      <alignment horizontal="right"/>
    </xf>
    <xf numFmtId="171" fontId="6" fillId="2" borderId="1" xfId="16" applyNumberFormat="1" applyFont="1" applyFill="1" applyBorder="1" applyAlignment="1">
      <alignment horizontal="right"/>
    </xf>
    <xf numFmtId="49" fontId="5" fillId="0" borderId="0" xfId="16" applyNumberFormat="1" applyFont="1" applyFill="1" applyAlignment="1">
      <alignment horizontal="left"/>
    </xf>
    <xf numFmtId="49" fontId="4" fillId="2" borderId="1" xfId="16" applyNumberFormat="1" applyFont="1" applyFill="1" applyBorder="1" applyAlignment="1">
      <alignment horizontal="center"/>
    </xf>
    <xf numFmtId="0" fontId="29" fillId="2" borderId="0" xfId="16" applyFont="1" applyFill="1" applyAlignment="1">
      <alignment vertical="center"/>
    </xf>
    <xf numFmtId="49" fontId="4" fillId="2" borderId="1" xfId="16" applyNumberFormat="1" applyFont="1" applyFill="1" applyBorder="1" applyAlignment="1">
      <alignment horizontal="right"/>
    </xf>
    <xf numFmtId="0" fontId="4" fillId="2" borderId="1" xfId="16" applyFont="1" applyFill="1" applyBorder="1" applyAlignment="1">
      <alignment horizontal="right"/>
    </xf>
    <xf numFmtId="172" fontId="4" fillId="2" borderId="1" xfId="16" applyNumberFormat="1" applyFont="1" applyFill="1" applyBorder="1" applyAlignment="1">
      <alignment horizontal="right"/>
    </xf>
    <xf numFmtId="171" fontId="6" fillId="0" borderId="0" xfId="16" applyNumberFormat="1" applyFont="1" applyFill="1" applyBorder="1" applyAlignment="1">
      <alignment horizontal="right"/>
    </xf>
    <xf numFmtId="49" fontId="5" fillId="2" borderId="1" xfId="16" applyNumberFormat="1" applyFont="1" applyFill="1" applyBorder="1" applyAlignment="1">
      <alignment horizontal="center" vertical="center"/>
    </xf>
    <xf numFmtId="165" fontId="8" fillId="0" borderId="1" xfId="16" applyNumberFormat="1" applyFont="1" applyFill="1" applyBorder="1" applyAlignment="1">
      <alignment horizontal="right"/>
    </xf>
    <xf numFmtId="171" fontId="8" fillId="0" borderId="1" xfId="16" applyNumberFormat="1" applyFont="1" applyFill="1" applyBorder="1" applyAlignment="1">
      <alignment horizontal="right"/>
    </xf>
    <xf numFmtId="171" fontId="8" fillId="2" borderId="1" xfId="16" applyNumberFormat="1" applyFont="1" applyFill="1" applyBorder="1" applyAlignment="1">
      <alignment horizontal="right"/>
    </xf>
    <xf numFmtId="49" fontId="5" fillId="2" borderId="0" xfId="16" applyNumberFormat="1" applyFont="1" applyFill="1" applyBorder="1" applyAlignment="1">
      <alignment horizontal="left"/>
    </xf>
    <xf numFmtId="171" fontId="8" fillId="2" borderId="0" xfId="16" applyNumberFormat="1" applyFont="1" applyFill="1" applyBorder="1" applyAlignment="1">
      <alignment horizontal="right"/>
    </xf>
    <xf numFmtId="165" fontId="3" fillId="0" borderId="0" xfId="16" applyNumberFormat="1" applyFont="1" applyFill="1" applyBorder="1" applyAlignment="1"/>
    <xf numFmtId="49" fontId="5" fillId="0" borderId="1" xfId="16" applyNumberFormat="1" applyFont="1" applyFill="1" applyBorder="1" applyAlignment="1">
      <alignment horizontal="center" vertical="center" wrapText="1"/>
    </xf>
    <xf numFmtId="171" fontId="5" fillId="0" borderId="1" xfId="16" applyNumberFormat="1" applyFont="1" applyFill="1" applyBorder="1" applyAlignment="1">
      <alignment horizontal="right"/>
    </xf>
    <xf numFmtId="172" fontId="5" fillId="0" borderId="1" xfId="16" applyNumberFormat="1" applyFont="1" applyFill="1" applyBorder="1" applyAlignment="1">
      <alignment horizontal="right"/>
    </xf>
    <xf numFmtId="49" fontId="8" fillId="0" borderId="1" xfId="16" applyNumberFormat="1" applyFont="1" applyFill="1" applyBorder="1" applyAlignment="1">
      <alignment horizontal="left"/>
    </xf>
    <xf numFmtId="0" fontId="8" fillId="0" borderId="1" xfId="16" applyFont="1" applyFill="1" applyBorder="1" applyAlignment="1">
      <alignment horizontal="right"/>
    </xf>
    <xf numFmtId="172" fontId="8" fillId="0" borderId="1" xfId="16" applyNumberFormat="1" applyFont="1" applyFill="1" applyBorder="1" applyAlignment="1">
      <alignment horizontal="right"/>
    </xf>
    <xf numFmtId="0" fontId="8" fillId="2" borderId="0" xfId="16" applyFont="1" applyFill="1" applyBorder="1" applyAlignment="1">
      <alignment horizontal="right"/>
    </xf>
    <xf numFmtId="172" fontId="6" fillId="2" borderId="1" xfId="16" applyNumberFormat="1" applyFont="1" applyFill="1" applyBorder="1" applyAlignment="1">
      <alignment horizontal="right"/>
    </xf>
    <xf numFmtId="49" fontId="4" fillId="2" borderId="0" xfId="16" applyNumberFormat="1" applyFont="1" applyFill="1" applyBorder="1" applyAlignment="1">
      <alignment horizontal="left"/>
    </xf>
    <xf numFmtId="0" fontId="6" fillId="2" borderId="0" xfId="16" applyFont="1" applyFill="1" applyBorder="1" applyAlignment="1">
      <alignment horizontal="right"/>
    </xf>
    <xf numFmtId="165" fontId="6" fillId="2" borderId="0" xfId="16" applyNumberFormat="1" applyFont="1" applyFill="1" applyBorder="1" applyAlignment="1">
      <alignment horizontal="right"/>
    </xf>
    <xf numFmtId="171" fontId="6" fillId="2" borderId="0" xfId="16" applyNumberFormat="1" applyFont="1" applyFill="1" applyBorder="1" applyAlignment="1">
      <alignment horizontal="right"/>
    </xf>
    <xf numFmtId="49" fontId="5" fillId="2" borderId="1" xfId="16" applyNumberFormat="1" applyFont="1" applyFill="1" applyBorder="1" applyAlignment="1">
      <alignment horizontal="center" vertical="center" wrapText="1"/>
    </xf>
    <xf numFmtId="165" fontId="5" fillId="2" borderId="1" xfId="16" applyNumberFormat="1" applyFont="1" applyFill="1" applyBorder="1" applyAlignment="1">
      <alignment horizontal="right"/>
    </xf>
    <xf numFmtId="171" fontId="5" fillId="2" borderId="1" xfId="16" applyNumberFormat="1" applyFont="1" applyFill="1" applyBorder="1" applyAlignment="1">
      <alignment horizontal="right"/>
    </xf>
    <xf numFmtId="172" fontId="5" fillId="2" borderId="1" xfId="16" applyNumberFormat="1" applyFont="1" applyFill="1" applyBorder="1" applyAlignment="1">
      <alignment horizontal="right"/>
    </xf>
    <xf numFmtId="172" fontId="8" fillId="2" borderId="1" xfId="16" applyNumberFormat="1" applyFont="1" applyFill="1" applyBorder="1" applyAlignment="1">
      <alignment horizontal="right"/>
    </xf>
    <xf numFmtId="204" fontId="8" fillId="0" borderId="0" xfId="16" applyNumberFormat="1" applyFont="1" applyFill="1" applyBorder="1" applyAlignment="1">
      <alignment horizontal="right"/>
    </xf>
    <xf numFmtId="177" fontId="8" fillId="0" borderId="0" xfId="16" applyNumberFormat="1" applyFont="1" applyFill="1" applyBorder="1" applyAlignment="1">
      <alignment horizontal="right"/>
    </xf>
    <xf numFmtId="171" fontId="8" fillId="0" borderId="0" xfId="16" applyNumberFormat="1" applyFont="1" applyFill="1" applyBorder="1" applyAlignment="1">
      <alignment horizontal="right"/>
    </xf>
    <xf numFmtId="172" fontId="8" fillId="0" borderId="0" xfId="16" applyNumberFormat="1" applyFont="1" applyFill="1" applyBorder="1" applyAlignment="1">
      <alignment horizontal="right"/>
    </xf>
    <xf numFmtId="49" fontId="8" fillId="0" borderId="0" xfId="16" applyNumberFormat="1" applyFont="1" applyFill="1" applyBorder="1" applyAlignment="1">
      <alignment horizontal="left"/>
    </xf>
    <xf numFmtId="49" fontId="4" fillId="2" borderId="3" xfId="16" applyNumberFormat="1" applyFont="1" applyFill="1" applyBorder="1" applyAlignment="1">
      <alignment horizontal="center"/>
    </xf>
    <xf numFmtId="0" fontId="6" fillId="2" borderId="13" xfId="16" applyFont="1" applyFill="1" applyBorder="1" applyAlignment="1">
      <alignment horizontal="right"/>
    </xf>
    <xf numFmtId="49" fontId="6" fillId="2" borderId="13" xfId="16" applyNumberFormat="1" applyFont="1" applyFill="1" applyBorder="1" applyAlignment="1">
      <alignment horizontal="left"/>
    </xf>
    <xf numFmtId="173" fontId="6" fillId="2" borderId="13" xfId="16" applyNumberFormat="1" applyFont="1" applyFill="1" applyBorder="1" applyAlignment="1">
      <alignment horizontal="right"/>
    </xf>
    <xf numFmtId="166" fontId="6" fillId="2" borderId="13" xfId="16" applyNumberFormat="1" applyFont="1" applyFill="1" applyBorder="1" applyAlignment="1">
      <alignment horizontal="right"/>
    </xf>
    <xf numFmtId="167" fontId="6" fillId="2" borderId="13" xfId="16" applyNumberFormat="1" applyFont="1" applyFill="1" applyBorder="1" applyAlignment="1">
      <alignment horizontal="right"/>
    </xf>
    <xf numFmtId="173" fontId="6" fillId="2" borderId="1" xfId="16" applyNumberFormat="1" applyFont="1" applyFill="1" applyBorder="1" applyAlignment="1">
      <alignment horizontal="right"/>
    </xf>
    <xf numFmtId="166" fontId="6" fillId="2" borderId="1" xfId="16" applyNumberFormat="1" applyFont="1" applyFill="1" applyBorder="1" applyAlignment="1">
      <alignment horizontal="right"/>
    </xf>
    <xf numFmtId="167" fontId="6" fillId="2" borderId="1" xfId="16" applyNumberFormat="1" applyFont="1" applyFill="1" applyBorder="1" applyAlignment="1">
      <alignment horizontal="right"/>
    </xf>
    <xf numFmtId="1" fontId="5" fillId="2" borderId="1" xfId="16" applyNumberFormat="1" applyFont="1" applyFill="1" applyBorder="1" applyAlignment="1">
      <alignment horizontal="right"/>
    </xf>
    <xf numFmtId="173" fontId="5" fillId="0" borderId="0" xfId="16" applyNumberFormat="1" applyFont="1" applyFill="1" applyBorder="1" applyAlignment="1">
      <alignment horizontal="right"/>
    </xf>
    <xf numFmtId="166" fontId="5" fillId="0" borderId="0" xfId="16" applyNumberFormat="1" applyFont="1" applyFill="1" applyBorder="1" applyAlignment="1">
      <alignment horizontal="right"/>
    </xf>
    <xf numFmtId="173" fontId="4" fillId="2" borderId="1" xfId="16" applyNumberFormat="1" applyFont="1" applyFill="1" applyBorder="1" applyAlignment="1">
      <alignment horizontal="right"/>
    </xf>
    <xf numFmtId="173" fontId="6" fillId="2" borderId="0" xfId="16" applyNumberFormat="1" applyFont="1" applyFill="1" applyBorder="1" applyAlignment="1">
      <alignment horizontal="right"/>
    </xf>
    <xf numFmtId="49" fontId="4" fillId="2" borderId="0" xfId="16" applyNumberFormat="1" applyFont="1" applyFill="1" applyAlignment="1"/>
    <xf numFmtId="0" fontId="5" fillId="2" borderId="1" xfId="16" applyFont="1" applyFill="1" applyBorder="1" applyAlignment="1">
      <alignment horizontal="right"/>
    </xf>
    <xf numFmtId="0" fontId="36" fillId="2" borderId="1"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6" fillId="2" borderId="1" xfId="16" applyFont="1" applyFill="1" applyBorder="1" applyAlignment="1">
      <alignment horizontal="center" vertical="center"/>
    </xf>
    <xf numFmtId="49" fontId="6" fillId="2" borderId="1" xfId="16" applyNumberFormat="1" applyFont="1" applyFill="1" applyBorder="1" applyAlignment="1">
      <alignment horizontal="left" vertical="center" wrapText="1"/>
    </xf>
    <xf numFmtId="165" fontId="6" fillId="2" borderId="1" xfId="16" applyNumberFormat="1" applyFont="1" applyFill="1" applyBorder="1" applyAlignment="1">
      <alignment horizontal="right" vertical="center"/>
    </xf>
    <xf numFmtId="171" fontId="6" fillId="2" borderId="1" xfId="16" applyNumberFormat="1" applyFont="1" applyFill="1" applyBorder="1" applyAlignment="1">
      <alignment horizontal="right" vertical="center"/>
    </xf>
    <xf numFmtId="167" fontId="6" fillId="2" borderId="1" xfId="16" applyNumberFormat="1" applyFont="1" applyFill="1" applyBorder="1" applyAlignment="1">
      <alignment horizontal="right" vertical="center"/>
    </xf>
    <xf numFmtId="173" fontId="6" fillId="2" borderId="1" xfId="16" applyNumberFormat="1" applyFont="1" applyFill="1" applyBorder="1" applyAlignment="1">
      <alignment horizontal="right" vertical="center"/>
    </xf>
    <xf numFmtId="0" fontId="8" fillId="2" borderId="1" xfId="16" applyFont="1" applyFill="1" applyBorder="1" applyAlignment="1">
      <alignment horizontal="center" vertical="center"/>
    </xf>
    <xf numFmtId="49" fontId="8" fillId="2" borderId="1" xfId="16" applyNumberFormat="1" applyFont="1" applyFill="1" applyBorder="1" applyAlignment="1">
      <alignment horizontal="left" vertical="center"/>
    </xf>
    <xf numFmtId="165" fontId="8" fillId="2" borderId="1" xfId="16" applyNumberFormat="1" applyFont="1" applyFill="1" applyBorder="1" applyAlignment="1">
      <alignment horizontal="left" vertical="center"/>
    </xf>
    <xf numFmtId="171" fontId="8" fillId="2" borderId="1" xfId="16" applyNumberFormat="1" applyFont="1" applyFill="1" applyBorder="1" applyAlignment="1">
      <alignment horizontal="left" vertical="center"/>
    </xf>
    <xf numFmtId="0" fontId="8" fillId="2" borderId="1" xfId="16" applyFont="1" applyFill="1" applyBorder="1" applyAlignment="1">
      <alignment horizontal="left" vertical="center"/>
    </xf>
    <xf numFmtId="174" fontId="4" fillId="2" borderId="1" xfId="16" applyNumberFormat="1" applyFont="1" applyFill="1" applyBorder="1" applyAlignment="1">
      <alignment horizontal="right"/>
    </xf>
    <xf numFmtId="167" fontId="4" fillId="2" borderId="1" xfId="16" applyNumberFormat="1" applyFont="1" applyFill="1" applyBorder="1" applyAlignment="1">
      <alignment horizontal="right"/>
    </xf>
    <xf numFmtId="174" fontId="6" fillId="2" borderId="1" xfId="16" applyNumberFormat="1" applyFont="1" applyFill="1" applyBorder="1" applyAlignment="1">
      <alignment horizontal="right"/>
    </xf>
    <xf numFmtId="175" fontId="4" fillId="2" borderId="1" xfId="16" applyNumberFormat="1" applyFont="1" applyFill="1" applyBorder="1" applyAlignment="1">
      <alignment horizontal="right"/>
    </xf>
    <xf numFmtId="175" fontId="6" fillId="2" borderId="1" xfId="16" applyNumberFormat="1" applyFont="1" applyFill="1" applyBorder="1" applyAlignment="1">
      <alignment horizontal="right"/>
    </xf>
    <xf numFmtId="175" fontId="6" fillId="0" borderId="0" xfId="16" applyNumberFormat="1" applyFont="1" applyFill="1" applyBorder="1" applyAlignment="1">
      <alignment horizontal="right"/>
    </xf>
    <xf numFmtId="49" fontId="4" fillId="2" borderId="0" xfId="16" applyNumberFormat="1" applyFont="1" applyFill="1" applyAlignment="1">
      <alignment vertical="top"/>
    </xf>
    <xf numFmtId="176" fontId="4" fillId="2" borderId="1" xfId="16" applyNumberFormat="1" applyFont="1" applyFill="1" applyBorder="1" applyAlignment="1">
      <alignment horizontal="right"/>
    </xf>
    <xf numFmtId="176" fontId="6" fillId="2" borderId="1" xfId="16" applyNumberFormat="1" applyFont="1" applyFill="1" applyBorder="1" applyAlignment="1">
      <alignment horizontal="right"/>
    </xf>
    <xf numFmtId="49" fontId="4" fillId="0" borderId="1" xfId="16" applyNumberFormat="1" applyFont="1" applyFill="1" applyBorder="1" applyAlignment="1">
      <alignment horizontal="center" vertical="center"/>
    </xf>
    <xf numFmtId="49" fontId="4" fillId="0" borderId="1" xfId="16" applyNumberFormat="1" applyFont="1" applyFill="1" applyBorder="1" applyAlignment="1">
      <alignment horizontal="center"/>
    </xf>
    <xf numFmtId="173" fontId="6" fillId="0" borderId="1" xfId="16" applyNumberFormat="1" applyFont="1" applyFill="1" applyBorder="1" applyAlignment="1">
      <alignment horizontal="right"/>
    </xf>
    <xf numFmtId="166" fontId="6" fillId="0" borderId="1" xfId="16" applyNumberFormat="1" applyFont="1" applyFill="1" applyBorder="1" applyAlignment="1">
      <alignment horizontal="right"/>
    </xf>
    <xf numFmtId="1" fontId="6" fillId="0" borderId="1" xfId="16" applyNumberFormat="1" applyFont="1" applyFill="1" applyBorder="1" applyAlignment="1">
      <alignment horizontal="right"/>
    </xf>
    <xf numFmtId="49" fontId="15" fillId="0" borderId="1" xfId="16" applyNumberFormat="1" applyFont="1" applyFill="1" applyBorder="1" applyAlignment="1">
      <alignment horizontal="center" vertical="center" wrapText="1"/>
    </xf>
    <xf numFmtId="0" fontId="80" fillId="0" borderId="0" xfId="16" applyFont="1" applyFill="1" applyAlignment="1">
      <alignment vertical="center"/>
    </xf>
    <xf numFmtId="177" fontId="4" fillId="0" borderId="1" xfId="16" applyNumberFormat="1" applyFont="1" applyFill="1" applyBorder="1" applyAlignment="1">
      <alignment horizontal="right"/>
    </xf>
    <xf numFmtId="178" fontId="4" fillId="0" borderId="1" xfId="16" applyNumberFormat="1" applyFont="1" applyFill="1" applyBorder="1" applyAlignment="1">
      <alignment horizontal="right"/>
    </xf>
    <xf numFmtId="173" fontId="4" fillId="0" borderId="1" xfId="16" applyNumberFormat="1" applyFont="1" applyFill="1" applyBorder="1" applyAlignment="1">
      <alignment horizontal="right"/>
    </xf>
    <xf numFmtId="176" fontId="4" fillId="0" borderId="1" xfId="16" applyNumberFormat="1" applyFont="1" applyFill="1" applyBorder="1" applyAlignment="1">
      <alignment horizontal="right"/>
    </xf>
    <xf numFmtId="3" fontId="6" fillId="0" borderId="1" xfId="16" applyNumberFormat="1" applyFont="1" applyFill="1" applyBorder="1" applyAlignment="1">
      <alignment horizontal="right"/>
    </xf>
    <xf numFmtId="177" fontId="6" fillId="0" borderId="1" xfId="16" applyNumberFormat="1" applyFont="1" applyFill="1" applyBorder="1" applyAlignment="1">
      <alignment horizontal="right"/>
    </xf>
    <xf numFmtId="178" fontId="6" fillId="0" borderId="1" xfId="16" applyNumberFormat="1" applyFont="1" applyFill="1" applyBorder="1" applyAlignment="1">
      <alignment horizontal="right"/>
    </xf>
    <xf numFmtId="176" fontId="6" fillId="0" borderId="1" xfId="16" applyNumberFormat="1" applyFont="1" applyFill="1" applyBorder="1" applyAlignment="1">
      <alignment horizontal="right"/>
    </xf>
    <xf numFmtId="171" fontId="6" fillId="0" borderId="1" xfId="16" applyNumberFormat="1" applyFont="1" applyFill="1" applyBorder="1" applyAlignment="1">
      <alignment horizontal="right"/>
    </xf>
    <xf numFmtId="177" fontId="6" fillId="2" borderId="1" xfId="16" applyNumberFormat="1" applyFont="1" applyFill="1" applyBorder="1" applyAlignment="1">
      <alignment horizontal="right"/>
    </xf>
    <xf numFmtId="178" fontId="6" fillId="2" borderId="1" xfId="16" applyNumberFormat="1" applyFont="1" applyFill="1" applyBorder="1" applyAlignment="1">
      <alignment horizontal="right"/>
    </xf>
    <xf numFmtId="166" fontId="4" fillId="0" borderId="1" xfId="16" applyNumberFormat="1" applyFont="1" applyFill="1" applyBorder="1" applyAlignment="1">
      <alignment horizontal="right"/>
    </xf>
    <xf numFmtId="49" fontId="4" fillId="0" borderId="0" xfId="16" applyNumberFormat="1" applyFont="1" applyFill="1" applyAlignment="1"/>
    <xf numFmtId="49" fontId="5" fillId="2" borderId="1" xfId="16" applyNumberFormat="1" applyFont="1" applyFill="1" applyBorder="1" applyAlignment="1">
      <alignment horizontal="left" vertical="center" wrapText="1"/>
    </xf>
    <xf numFmtId="166" fontId="5" fillId="2" borderId="1" xfId="16" applyNumberFormat="1" applyFont="1" applyFill="1" applyBorder="1" applyAlignment="1">
      <alignment horizontal="right" vertical="center" wrapText="1"/>
    </xf>
    <xf numFmtId="179" fontId="5" fillId="2" borderId="1" xfId="16" applyNumberFormat="1" applyFont="1" applyFill="1" applyBorder="1" applyAlignment="1">
      <alignment horizontal="right" vertical="center" wrapText="1"/>
    </xf>
    <xf numFmtId="167" fontId="5" fillId="2" borderId="1" xfId="16" applyNumberFormat="1" applyFont="1" applyFill="1" applyBorder="1" applyAlignment="1">
      <alignment horizontal="right" vertical="center" wrapText="1"/>
    </xf>
    <xf numFmtId="49" fontId="8" fillId="2" borderId="1" xfId="16" applyNumberFormat="1" applyFont="1" applyFill="1" applyBorder="1" applyAlignment="1">
      <alignment horizontal="left" vertical="center" wrapText="1"/>
    </xf>
    <xf numFmtId="166" fontId="8" fillId="2" borderId="1" xfId="16" applyNumberFormat="1" applyFont="1" applyFill="1" applyBorder="1" applyAlignment="1">
      <alignment horizontal="right" vertical="center" wrapText="1"/>
    </xf>
    <xf numFmtId="179" fontId="8" fillId="2" borderId="1" xfId="16" applyNumberFormat="1" applyFont="1" applyFill="1" applyBorder="1" applyAlignment="1">
      <alignment horizontal="right" vertical="center" wrapText="1"/>
    </xf>
    <xf numFmtId="167" fontId="8" fillId="2" borderId="1" xfId="16" applyNumberFormat="1" applyFont="1" applyFill="1" applyBorder="1" applyAlignment="1">
      <alignment horizontal="right" vertical="center" wrapText="1"/>
    </xf>
    <xf numFmtId="49" fontId="5" fillId="0" borderId="0" xfId="16" applyNumberFormat="1" applyFont="1" applyFill="1" applyBorder="1" applyAlignment="1">
      <alignment horizontal="left" vertical="center" wrapText="1"/>
    </xf>
    <xf numFmtId="166" fontId="8" fillId="0" borderId="0" xfId="16" applyNumberFormat="1" applyFont="1" applyFill="1" applyBorder="1" applyAlignment="1">
      <alignment horizontal="right" vertical="center" wrapText="1"/>
    </xf>
    <xf numFmtId="179" fontId="8" fillId="0" borderId="0" xfId="16" applyNumberFormat="1" applyFont="1" applyFill="1" applyBorder="1" applyAlignment="1">
      <alignment horizontal="right" vertical="center" wrapText="1"/>
    </xf>
    <xf numFmtId="167" fontId="8" fillId="0" borderId="0" xfId="16" applyNumberFormat="1" applyFont="1" applyFill="1" applyBorder="1" applyAlignment="1">
      <alignment horizontal="right" vertical="center" wrapText="1"/>
    </xf>
    <xf numFmtId="0" fontId="4" fillId="2" borderId="1" xfId="16" applyFont="1" applyFill="1" applyBorder="1" applyAlignment="1">
      <alignment horizontal="center" vertical="center" wrapText="1"/>
    </xf>
    <xf numFmtId="180" fontId="4" fillId="2" borderId="1" xfId="16" applyNumberFormat="1" applyFont="1" applyFill="1" applyBorder="1" applyAlignment="1">
      <alignment horizontal="right"/>
    </xf>
    <xf numFmtId="49" fontId="36" fillId="0" borderId="0" xfId="16" applyNumberFormat="1" applyFont="1" applyFill="1" applyAlignment="1">
      <alignment horizontal="left" vertical="top"/>
    </xf>
    <xf numFmtId="181" fontId="4" fillId="2" borderId="1" xfId="16" applyNumberFormat="1" applyFont="1" applyFill="1" applyBorder="1" applyAlignment="1">
      <alignment horizontal="right"/>
    </xf>
    <xf numFmtId="181" fontId="6" fillId="2" borderId="1" xfId="16" applyNumberFormat="1" applyFont="1" applyFill="1" applyBorder="1" applyAlignment="1">
      <alignment horizontal="right"/>
    </xf>
    <xf numFmtId="181" fontId="6" fillId="2" borderId="0" xfId="16" applyNumberFormat="1" applyFont="1" applyFill="1" applyBorder="1" applyAlignment="1">
      <alignment horizontal="right"/>
    </xf>
    <xf numFmtId="49" fontId="4" fillId="0" borderId="13" xfId="16" applyNumberFormat="1" applyFont="1" applyFill="1" applyBorder="1" applyAlignment="1">
      <alignment vertical="center"/>
    </xf>
    <xf numFmtId="49" fontId="4" fillId="0" borderId="13" xfId="16" applyNumberFormat="1" applyFont="1" applyFill="1" applyBorder="1" applyAlignment="1">
      <alignment horizontal="center" vertical="center" wrapText="1"/>
    </xf>
    <xf numFmtId="173" fontId="6" fillId="0" borderId="0" xfId="16" applyNumberFormat="1" applyFont="1" applyFill="1" applyBorder="1" applyAlignment="1">
      <alignment horizontal="right"/>
    </xf>
    <xf numFmtId="205" fontId="58" fillId="0" borderId="12" xfId="17" applyFont="1" applyBorder="1"/>
    <xf numFmtId="205" fontId="58" fillId="0" borderId="25" xfId="17" applyFont="1" applyBorder="1"/>
    <xf numFmtId="205" fontId="52" fillId="0" borderId="25" xfId="17" applyFont="1" applyBorder="1"/>
    <xf numFmtId="0" fontId="3" fillId="0" borderId="0" xfId="16" applyFill="1"/>
    <xf numFmtId="0" fontId="58" fillId="0" borderId="9" xfId="16" applyFont="1" applyFill="1" applyBorder="1" applyAlignment="1">
      <alignment vertical="center"/>
    </xf>
    <xf numFmtId="184" fontId="74" fillId="0" borderId="9" xfId="17" applyNumberFormat="1" applyFont="1" applyBorder="1" applyAlignment="1">
      <alignment horizontal="center" vertical="top" wrapText="1"/>
    </xf>
    <xf numFmtId="205" fontId="59" fillId="0" borderId="10" xfId="17" applyFont="1" applyBorder="1" applyAlignment="1">
      <alignment horizontal="justify" vertical="top" wrapText="1"/>
    </xf>
    <xf numFmtId="166" fontId="52" fillId="0" borderId="9" xfId="18" applyNumberFormat="1" applyFont="1" applyBorder="1" applyAlignment="1">
      <alignment horizontal="right" wrapText="1"/>
    </xf>
    <xf numFmtId="205" fontId="59" fillId="0" borderId="6" xfId="17" applyFont="1" applyBorder="1" applyAlignment="1">
      <alignment horizontal="justify" vertical="top" wrapText="1"/>
    </xf>
    <xf numFmtId="2" fontId="52" fillId="0" borderId="27" xfId="18" applyNumberFormat="1" applyFont="1" applyBorder="1" applyAlignment="1">
      <alignment horizontal="right" wrapText="1"/>
    </xf>
    <xf numFmtId="205" fontId="24" fillId="0" borderId="27" xfId="17" applyFont="1" applyBorder="1" applyAlignment="1">
      <alignment horizontal="justify" vertical="top" wrapText="1"/>
    </xf>
    <xf numFmtId="186" fontId="52" fillId="0" borderId="27" xfId="18" applyNumberFormat="1" applyFont="1" applyBorder="1" applyAlignment="1">
      <alignment horizontal="right" wrapText="1"/>
    </xf>
    <xf numFmtId="183" fontId="3" fillId="0" borderId="0" xfId="16" applyNumberFormat="1" applyFill="1"/>
    <xf numFmtId="205" fontId="59" fillId="0" borderId="28" xfId="17" applyFont="1" applyBorder="1" applyAlignment="1">
      <alignment horizontal="justify" vertical="top" wrapText="1"/>
    </xf>
    <xf numFmtId="0" fontId="58" fillId="0" borderId="12" xfId="16" applyFont="1" applyFill="1" applyBorder="1" applyAlignment="1"/>
    <xf numFmtId="0" fontId="58" fillId="0" borderId="25" xfId="16" applyFont="1" applyFill="1" applyBorder="1" applyAlignment="1"/>
    <xf numFmtId="205" fontId="59" fillId="0" borderId="27" xfId="17" applyFont="1" applyBorder="1" applyAlignment="1">
      <alignment vertical="center" wrapText="1"/>
    </xf>
    <xf numFmtId="2" fontId="52" fillId="0" borderId="9" xfId="18" applyNumberFormat="1" applyFont="1" applyBorder="1" applyAlignment="1">
      <alignment horizontal="right" wrapText="1"/>
    </xf>
    <xf numFmtId="166" fontId="52" fillId="0" borderId="27" xfId="18" applyNumberFormat="1" applyFont="1" applyBorder="1" applyAlignment="1">
      <alignment horizontal="right" wrapText="1"/>
    </xf>
    <xf numFmtId="205" fontId="59" fillId="0" borderId="29" xfId="17" applyFont="1" applyBorder="1" applyAlignment="1">
      <alignment vertical="center" wrapText="1"/>
    </xf>
    <xf numFmtId="205" fontId="59" fillId="0" borderId="9" xfId="17" applyFont="1" applyBorder="1" applyAlignment="1">
      <alignment vertical="top" wrapText="1"/>
    </xf>
    <xf numFmtId="186" fontId="52" fillId="0" borderId="27" xfId="4" applyNumberFormat="1" applyFont="1" applyBorder="1">
      <alignment horizontal="right"/>
    </xf>
    <xf numFmtId="205" fontId="59" fillId="0" borderId="27" xfId="17" applyFont="1" applyBorder="1" applyAlignment="1">
      <alignment vertical="top" wrapText="1"/>
    </xf>
    <xf numFmtId="205" fontId="59" fillId="0" borderId="29" xfId="17" applyFont="1" applyBorder="1" applyAlignment="1">
      <alignment vertical="top" wrapText="1"/>
    </xf>
    <xf numFmtId="205" fontId="59" fillId="0" borderId="10" xfId="17" applyFont="1" applyBorder="1" applyAlignment="1">
      <alignment vertical="top" wrapText="1"/>
    </xf>
    <xf numFmtId="3" fontId="52" fillId="0" borderId="9" xfId="16" applyNumberFormat="1" applyFont="1" applyFill="1" applyBorder="1" applyAlignment="1">
      <alignment horizontal="right" vertical="top" wrapText="1"/>
    </xf>
    <xf numFmtId="205" fontId="59" fillId="0" borderId="6" xfId="17" applyFont="1" applyBorder="1" applyAlignment="1">
      <alignment vertical="top" wrapText="1"/>
    </xf>
    <xf numFmtId="3" fontId="52" fillId="0" borderId="27" xfId="16" applyNumberFormat="1" applyFont="1" applyFill="1" applyBorder="1" applyAlignment="1">
      <alignment horizontal="right" vertical="top" wrapText="1"/>
    </xf>
    <xf numFmtId="205" fontId="59" fillId="0" borderId="28" xfId="17" applyFont="1" applyBorder="1" applyAlignment="1">
      <alignment vertical="top" wrapText="1"/>
    </xf>
    <xf numFmtId="3" fontId="52" fillId="0" borderId="29" xfId="16" applyNumberFormat="1" applyFont="1" applyFill="1" applyBorder="1" applyAlignment="1">
      <alignment horizontal="right" vertical="top" wrapText="1"/>
    </xf>
    <xf numFmtId="205" fontId="49" fillId="0" borderId="0" xfId="17" applyFont="1" applyAlignment="1">
      <alignment vertical="center"/>
    </xf>
    <xf numFmtId="205" fontId="59" fillId="0" borderId="0" xfId="17" applyFont="1" applyAlignment="1">
      <alignment horizontal="left" vertical="center"/>
    </xf>
    <xf numFmtId="205" fontId="49" fillId="0" borderId="0" xfId="17" applyFont="1" applyAlignment="1">
      <alignment horizontal="left" vertical="center" wrapText="1"/>
    </xf>
    <xf numFmtId="205" fontId="58" fillId="0" borderId="0" xfId="17" applyFont="1" applyAlignment="1">
      <alignment vertical="center"/>
    </xf>
    <xf numFmtId="205" fontId="50" fillId="0" borderId="0" xfId="17" applyFont="1" applyAlignment="1">
      <alignment vertical="center"/>
    </xf>
    <xf numFmtId="205" fontId="73" fillId="0" borderId="0" xfId="17" applyFont="1"/>
    <xf numFmtId="0" fontId="79" fillId="0" borderId="0" xfId="16" applyFont="1" applyFill="1"/>
    <xf numFmtId="49" fontId="6" fillId="2" borderId="1" xfId="0" applyNumberFormat="1" applyFont="1" applyFill="1" applyBorder="1" applyAlignment="1">
      <alignment horizontal="left"/>
    </xf>
    <xf numFmtId="173" fontId="6"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 fontId="6" fillId="2" borderId="1" xfId="0" applyNumberFormat="1" applyFont="1" applyFill="1" applyBorder="1" applyAlignment="1">
      <alignment horizontal="right"/>
    </xf>
    <xf numFmtId="0" fontId="7" fillId="2" borderId="0" xfId="0" applyFont="1" applyFill="1" applyAlignment="1">
      <alignment vertical="center"/>
    </xf>
    <xf numFmtId="1" fontId="3" fillId="0" borderId="0" xfId="16" applyNumberFormat="1" applyFont="1" applyFill="1" applyBorder="1" applyAlignment="1"/>
    <xf numFmtId="49" fontId="4" fillId="0" borderId="0" xfId="16" applyNumberFormat="1" applyFont="1" applyFill="1" applyAlignment="1">
      <alignment horizontal="left"/>
    </xf>
    <xf numFmtId="49" fontId="90" fillId="0" borderId="0" xfId="16" applyNumberFormat="1" applyFont="1" applyFill="1" applyAlignment="1">
      <alignment horizontal="left"/>
    </xf>
    <xf numFmtId="49" fontId="91" fillId="0" borderId="0" xfId="16" applyNumberFormat="1" applyFont="1" applyFill="1" applyAlignment="1">
      <alignment horizontal="left"/>
    </xf>
    <xf numFmtId="49" fontId="8" fillId="0" borderId="0" xfId="16" applyNumberFormat="1" applyFont="1" applyFill="1" applyAlignment="1">
      <alignment horizontal="left"/>
    </xf>
    <xf numFmtId="49" fontId="5" fillId="0" borderId="0" xfId="16" applyNumberFormat="1" applyFont="1" applyFill="1" applyAlignment="1">
      <alignment horizontal="left"/>
    </xf>
    <xf numFmtId="49" fontId="4" fillId="0" borderId="0" xfId="16" applyNumberFormat="1" applyFont="1" applyFill="1" applyAlignment="1">
      <alignment horizontal="left" vertical="center"/>
    </xf>
    <xf numFmtId="49" fontId="4" fillId="0" borderId="2" xfId="16" applyNumberFormat="1" applyFont="1" applyFill="1" applyBorder="1" applyAlignment="1">
      <alignment horizontal="center" vertical="center" wrapText="1"/>
    </xf>
    <xf numFmtId="49" fontId="4" fillId="0" borderId="14" xfId="16" applyNumberFormat="1" applyFont="1" applyFill="1" applyBorder="1" applyAlignment="1">
      <alignment horizontal="center" vertical="center" wrapText="1"/>
    </xf>
    <xf numFmtId="49" fontId="4" fillId="0" borderId="36" xfId="16" applyNumberFormat="1" applyFont="1" applyFill="1" applyBorder="1" applyAlignment="1">
      <alignment horizontal="center" vertical="center" wrapText="1"/>
    </xf>
    <xf numFmtId="49" fontId="4" fillId="0" borderId="37" xfId="16" applyNumberFormat="1" applyFont="1" applyFill="1" applyBorder="1" applyAlignment="1">
      <alignment horizontal="center" vertical="center" wrapText="1"/>
    </xf>
    <xf numFmtId="0" fontId="9" fillId="0" borderId="2" xfId="16" applyFont="1" applyFill="1" applyBorder="1" applyAlignment="1">
      <alignment horizontal="center" vertical="center" wrapText="1"/>
    </xf>
    <xf numFmtId="0" fontId="9" fillId="0" borderId="14" xfId="16" applyFont="1" applyFill="1" applyBorder="1" applyAlignment="1">
      <alignment horizontal="center" vertical="center" wrapText="1"/>
    </xf>
    <xf numFmtId="49" fontId="9" fillId="0" borderId="2" xfId="16" applyNumberFormat="1" applyFont="1" applyFill="1" applyBorder="1" applyAlignment="1">
      <alignment horizontal="center" vertical="center" wrapText="1"/>
    </xf>
    <xf numFmtId="49" fontId="9" fillId="0" borderId="14" xfId="16" applyNumberFormat="1" applyFont="1" applyFill="1" applyBorder="1" applyAlignment="1">
      <alignment horizontal="center" vertical="center" wrapText="1"/>
    </xf>
    <xf numFmtId="49" fontId="4" fillId="0" borderId="2" xfId="16" applyNumberFormat="1" applyFont="1" applyFill="1" applyBorder="1" applyAlignment="1">
      <alignment horizontal="center" vertical="center"/>
    </xf>
    <xf numFmtId="49" fontId="4" fillId="0" borderId="14" xfId="16" applyNumberFormat="1" applyFont="1" applyFill="1" applyBorder="1" applyAlignment="1">
      <alignment horizontal="center" vertical="center"/>
    </xf>
    <xf numFmtId="49" fontId="4" fillId="0" borderId="13" xfId="16" applyNumberFormat="1" applyFont="1" applyFill="1" applyBorder="1" applyAlignment="1">
      <alignment horizontal="center" vertical="center"/>
    </xf>
    <xf numFmtId="49" fontId="4" fillId="0" borderId="36" xfId="16" applyNumberFormat="1" applyFont="1" applyFill="1" applyBorder="1" applyAlignment="1">
      <alignment horizontal="center" wrapText="1"/>
    </xf>
    <xf numFmtId="49" fontId="4" fillId="0" borderId="38" xfId="16" applyNumberFormat="1" applyFont="1" applyFill="1" applyBorder="1" applyAlignment="1">
      <alignment horizontal="center" wrapText="1"/>
    </xf>
    <xf numFmtId="49" fontId="4" fillId="0" borderId="37" xfId="16" applyNumberFormat="1" applyFont="1" applyFill="1" applyBorder="1" applyAlignment="1">
      <alignment horizontal="center" wrapText="1"/>
    </xf>
    <xf numFmtId="49" fontId="4" fillId="0" borderId="36" xfId="16" applyNumberFormat="1" applyFont="1" applyFill="1" applyBorder="1" applyAlignment="1">
      <alignment horizontal="center"/>
    </xf>
    <xf numFmtId="49" fontId="4" fillId="0" borderId="37" xfId="16" applyNumberFormat="1" applyFont="1" applyFill="1" applyBorder="1" applyAlignment="1">
      <alignment horizontal="center"/>
    </xf>
    <xf numFmtId="0" fontId="4" fillId="0" borderId="36" xfId="16" applyFont="1" applyFill="1" applyBorder="1" applyAlignment="1">
      <alignment horizontal="center" vertical="center" wrapText="1"/>
    </xf>
    <xf numFmtId="0" fontId="4" fillId="0" borderId="37" xfId="16" applyFont="1" applyFill="1" applyBorder="1" applyAlignment="1">
      <alignment horizontal="center" vertical="center" wrapText="1"/>
    </xf>
    <xf numFmtId="49" fontId="4" fillId="0" borderId="13" xfId="16" applyNumberFormat="1" applyFont="1" applyFill="1" applyBorder="1" applyAlignment="1">
      <alignment horizontal="center" vertical="center" wrapText="1"/>
    </xf>
    <xf numFmtId="49" fontId="36" fillId="0" borderId="2" xfId="16" applyNumberFormat="1" applyFont="1" applyFill="1" applyBorder="1" applyAlignment="1">
      <alignment horizontal="center" vertical="center" wrapText="1"/>
    </xf>
    <xf numFmtId="49" fontId="36" fillId="0" borderId="13" xfId="16" applyNumberFormat="1" applyFont="1" applyFill="1" applyBorder="1" applyAlignment="1">
      <alignment horizontal="center" vertical="center" wrapText="1"/>
    </xf>
    <xf numFmtId="0" fontId="26" fillId="0" borderId="3" xfId="16" applyNumberFormat="1" applyFont="1" applyFill="1" applyBorder="1" applyAlignment="1">
      <alignment horizontal="center"/>
    </xf>
    <xf numFmtId="49" fontId="13" fillId="0" borderId="3" xfId="16" applyNumberFormat="1" applyFont="1" applyFill="1" applyBorder="1" applyAlignment="1">
      <alignment horizontal="center" vertical="center"/>
    </xf>
    <xf numFmtId="49" fontId="13" fillId="0" borderId="3" xfId="16" applyNumberFormat="1" applyFont="1" applyFill="1" applyBorder="1" applyAlignment="1">
      <alignment horizontal="center" wrapText="1"/>
    </xf>
    <xf numFmtId="49" fontId="9" fillId="0" borderId="3" xfId="16" applyNumberFormat="1" applyFont="1" applyFill="1" applyBorder="1" applyAlignment="1">
      <alignment horizontal="center" wrapText="1"/>
    </xf>
    <xf numFmtId="49" fontId="13" fillId="0" borderId="12" xfId="16" applyNumberFormat="1" applyFont="1" applyFill="1" applyBorder="1" applyAlignment="1">
      <alignment horizontal="center" vertical="center"/>
    </xf>
    <xf numFmtId="49" fontId="13" fillId="0" borderId="8" xfId="16" applyNumberFormat="1" applyFont="1" applyFill="1" applyBorder="1" applyAlignment="1">
      <alignment horizontal="center" vertical="center"/>
    </xf>
    <xf numFmtId="49" fontId="13" fillId="0" borderId="0" xfId="16" applyNumberFormat="1" applyFont="1" applyFill="1" applyAlignment="1">
      <alignment horizontal="left" wrapText="1"/>
    </xf>
    <xf numFmtId="49" fontId="13" fillId="0" borderId="3" xfId="16" applyNumberFormat="1" applyFont="1" applyFill="1" applyBorder="1" applyAlignment="1">
      <alignment horizontal="center" vertical="center" wrapText="1"/>
    </xf>
    <xf numFmtId="49" fontId="13" fillId="0" borderId="10" xfId="16" applyNumberFormat="1" applyFont="1" applyFill="1" applyBorder="1" applyAlignment="1">
      <alignment horizontal="center" vertical="center" wrapText="1"/>
    </xf>
    <xf numFmtId="49" fontId="13" fillId="0" borderId="39" xfId="16" applyNumberFormat="1" applyFont="1" applyFill="1" applyBorder="1" applyAlignment="1">
      <alignment horizontal="center" vertical="center" wrapText="1"/>
    </xf>
    <xf numFmtId="49" fontId="13" fillId="0" borderId="6" xfId="16" applyNumberFormat="1" applyFont="1" applyFill="1" applyBorder="1" applyAlignment="1">
      <alignment horizontal="center" vertical="center" wrapText="1"/>
    </xf>
    <xf numFmtId="49" fontId="13" fillId="0" borderId="40" xfId="16" applyNumberFormat="1" applyFont="1" applyFill="1" applyBorder="1" applyAlignment="1">
      <alignment horizontal="center" vertical="center" wrapText="1"/>
    </xf>
    <xf numFmtId="49" fontId="13" fillId="0" borderId="28" xfId="16" applyNumberFormat="1" applyFont="1" applyFill="1" applyBorder="1" applyAlignment="1">
      <alignment horizontal="center" vertical="center" wrapText="1"/>
    </xf>
    <xf numFmtId="49" fontId="13" fillId="0" borderId="22" xfId="16" applyNumberFormat="1" applyFont="1" applyFill="1" applyBorder="1" applyAlignment="1">
      <alignment horizontal="center" vertical="center" wrapText="1"/>
    </xf>
    <xf numFmtId="49" fontId="13" fillId="0" borderId="12" xfId="16" applyNumberFormat="1" applyFont="1" applyFill="1" applyBorder="1" applyAlignment="1">
      <alignment horizontal="center"/>
    </xf>
    <xf numFmtId="49" fontId="13" fillId="0" borderId="25" xfId="16" applyNumberFormat="1" applyFont="1" applyFill="1" applyBorder="1" applyAlignment="1">
      <alignment horizontal="center"/>
    </xf>
    <xf numFmtId="49" fontId="13" fillId="0" borderId="8" xfId="16" applyNumberFormat="1" applyFont="1" applyFill="1" applyBorder="1" applyAlignment="1">
      <alignment horizontal="center"/>
    </xf>
    <xf numFmtId="49" fontId="17" fillId="0" borderId="0" xfId="16" applyNumberFormat="1" applyFont="1" applyFill="1" applyAlignment="1">
      <alignment horizontal="left" wrapText="1"/>
    </xf>
    <xf numFmtId="0" fontId="17" fillId="0" borderId="0" xfId="16" applyFont="1" applyFill="1" applyAlignment="1">
      <alignment horizontal="left" wrapText="1"/>
    </xf>
    <xf numFmtId="49" fontId="13" fillId="0" borderId="0" xfId="16" applyNumberFormat="1" applyFont="1" applyFill="1" applyAlignment="1">
      <alignment horizontal="left"/>
    </xf>
    <xf numFmtId="49" fontId="17" fillId="0" borderId="0" xfId="16" applyNumberFormat="1" applyFont="1" applyFill="1" applyBorder="1" applyAlignment="1">
      <alignment horizontal="left" vertical="center" wrapText="1"/>
    </xf>
    <xf numFmtId="49" fontId="17" fillId="0" borderId="0" xfId="16" applyNumberFormat="1" applyFont="1" applyFill="1" applyAlignment="1">
      <alignment horizontal="left"/>
    </xf>
    <xf numFmtId="49" fontId="17" fillId="2" borderId="0" xfId="16" applyNumberFormat="1" applyFont="1" applyFill="1" applyAlignment="1">
      <alignment horizontal="left"/>
    </xf>
    <xf numFmtId="49" fontId="13" fillId="2" borderId="0" xfId="16" applyNumberFormat="1" applyFont="1" applyFill="1" applyAlignment="1">
      <alignment horizontal="left"/>
    </xf>
    <xf numFmtId="49" fontId="13" fillId="2" borderId="3" xfId="16" applyNumberFormat="1" applyFont="1" applyFill="1" applyBorder="1" applyAlignment="1">
      <alignment horizontal="center" vertical="center" wrapText="1"/>
    </xf>
    <xf numFmtId="49" fontId="13" fillId="2" borderId="3" xfId="16" applyNumberFormat="1" applyFont="1" applyFill="1" applyBorder="1" applyAlignment="1">
      <alignment horizontal="center" wrapText="1"/>
    </xf>
    <xf numFmtId="184" fontId="13" fillId="2" borderId="3" xfId="16" applyNumberFormat="1" applyFont="1" applyFill="1" applyBorder="1" applyAlignment="1">
      <alignment horizontal="center" wrapText="1"/>
    </xf>
    <xf numFmtId="49" fontId="18" fillId="0" borderId="26" xfId="16" applyNumberFormat="1" applyFont="1" applyFill="1" applyBorder="1" applyAlignment="1">
      <alignment horizontal="left" vertical="center" wrapText="1"/>
    </xf>
    <xf numFmtId="49" fontId="13" fillId="0" borderId="36" xfId="16" applyNumberFormat="1" applyFont="1" applyFill="1" applyBorder="1" applyAlignment="1">
      <alignment horizontal="center" vertical="center"/>
    </xf>
    <xf numFmtId="49" fontId="13" fillId="0" borderId="37" xfId="16" applyNumberFormat="1" applyFont="1" applyFill="1" applyBorder="1" applyAlignment="1">
      <alignment horizontal="center" vertical="center"/>
    </xf>
    <xf numFmtId="49" fontId="13" fillId="0" borderId="0" xfId="16" applyNumberFormat="1" applyFont="1" applyFill="1" applyAlignment="1">
      <alignment horizontal="left" vertical="top"/>
    </xf>
    <xf numFmtId="49" fontId="13" fillId="0" borderId="2" xfId="16" applyNumberFormat="1" applyFont="1" applyFill="1" applyBorder="1" applyAlignment="1">
      <alignment horizontal="center" vertical="center" wrapText="1"/>
    </xf>
    <xf numFmtId="49" fontId="13" fillId="0" borderId="14" xfId="16" applyNumberFormat="1" applyFont="1" applyFill="1" applyBorder="1" applyAlignment="1">
      <alignment horizontal="center" vertical="center" wrapText="1"/>
    </xf>
    <xf numFmtId="49" fontId="13" fillId="0" borderId="13" xfId="16" applyNumberFormat="1" applyFont="1" applyFill="1" applyBorder="1" applyAlignment="1">
      <alignment horizontal="center" vertical="center" wrapText="1"/>
    </xf>
    <xf numFmtId="49" fontId="13" fillId="0" borderId="41" xfId="16" applyNumberFormat="1" applyFont="1" applyFill="1" applyBorder="1" applyAlignment="1">
      <alignment horizontal="center" vertical="center"/>
    </xf>
    <xf numFmtId="49" fontId="13" fillId="0" borderId="30" xfId="16" applyNumberFormat="1" applyFont="1" applyFill="1" applyBorder="1" applyAlignment="1">
      <alignment horizontal="center" vertical="center"/>
    </xf>
    <xf numFmtId="49" fontId="13" fillId="0" borderId="42" xfId="16" applyNumberFormat="1" applyFont="1" applyFill="1" applyBorder="1" applyAlignment="1">
      <alignment horizontal="center" vertical="center"/>
    </xf>
    <xf numFmtId="49" fontId="13" fillId="0" borderId="32" xfId="16" applyNumberFormat="1" applyFont="1" applyFill="1" applyBorder="1" applyAlignment="1">
      <alignment horizontal="center" vertical="center"/>
    </xf>
    <xf numFmtId="49" fontId="13" fillId="0" borderId="38" xfId="16" applyNumberFormat="1" applyFont="1" applyFill="1" applyBorder="1" applyAlignment="1">
      <alignment horizontal="center" vertical="center"/>
    </xf>
    <xf numFmtId="184" fontId="18" fillId="0" borderId="0" xfId="16" applyNumberFormat="1" applyFont="1" applyFill="1" applyBorder="1" applyAlignment="1">
      <alignment horizontal="left" vertical="center" wrapText="1"/>
    </xf>
    <xf numFmtId="49" fontId="13" fillId="2" borderId="0" xfId="16" applyNumberFormat="1" applyFont="1" applyFill="1" applyAlignment="1">
      <alignment horizontal="left" vertical="top"/>
    </xf>
    <xf numFmtId="49" fontId="13" fillId="2" borderId="2" xfId="16" applyNumberFormat="1" applyFont="1" applyFill="1" applyBorder="1" applyAlignment="1">
      <alignment horizontal="center" vertical="center" wrapText="1"/>
    </xf>
    <xf numFmtId="49" fontId="13" fillId="2" borderId="13" xfId="16" applyNumberFormat="1" applyFont="1" applyFill="1" applyBorder="1" applyAlignment="1">
      <alignment horizontal="center" vertical="center" wrapText="1"/>
    </xf>
    <xf numFmtId="49" fontId="13" fillId="2" borderId="36" xfId="16" applyNumberFormat="1" applyFont="1" applyFill="1" applyBorder="1" applyAlignment="1">
      <alignment horizontal="center" vertical="center" wrapText="1"/>
    </xf>
    <xf numFmtId="49" fontId="13" fillId="2" borderId="37" xfId="16" applyNumberFormat="1" applyFont="1" applyFill="1" applyBorder="1" applyAlignment="1">
      <alignment horizontal="center" vertical="center" wrapText="1"/>
    </xf>
    <xf numFmtId="49" fontId="5" fillId="0" borderId="36" xfId="16" applyNumberFormat="1" applyFont="1" applyFill="1" applyBorder="1" applyAlignment="1">
      <alignment horizontal="center" vertical="center"/>
    </xf>
    <xf numFmtId="49" fontId="5" fillId="0" borderId="37" xfId="16" applyNumberFormat="1" applyFont="1" applyFill="1" applyBorder="1" applyAlignment="1">
      <alignment horizontal="center" vertical="center"/>
    </xf>
    <xf numFmtId="49" fontId="5" fillId="0" borderId="0" xfId="16" applyNumberFormat="1" applyFont="1" applyFill="1" applyAlignment="1">
      <alignment horizontal="left" wrapText="1"/>
    </xf>
    <xf numFmtId="49" fontId="4" fillId="0" borderId="0" xfId="16" applyNumberFormat="1" applyFont="1" applyFill="1" applyAlignment="1">
      <alignment horizontal="left" vertical="top"/>
    </xf>
    <xf numFmtId="49" fontId="5" fillId="0" borderId="2" xfId="16" applyNumberFormat="1" applyFont="1" applyFill="1" applyBorder="1" applyAlignment="1">
      <alignment horizontal="center" vertical="center"/>
    </xf>
    <xf numFmtId="49" fontId="5" fillId="0" borderId="13" xfId="16" applyNumberFormat="1" applyFont="1" applyFill="1" applyBorder="1" applyAlignment="1">
      <alignment horizontal="center" vertical="center"/>
    </xf>
    <xf numFmtId="49" fontId="4" fillId="0" borderId="36" xfId="16" applyNumberFormat="1" applyFont="1" applyFill="1" applyBorder="1" applyAlignment="1">
      <alignment horizontal="center" vertical="center"/>
    </xf>
    <xf numFmtId="49" fontId="4" fillId="0" borderId="37" xfId="16" applyNumberFormat="1" applyFont="1" applyFill="1" applyBorder="1" applyAlignment="1">
      <alignment horizontal="center" vertical="center"/>
    </xf>
    <xf numFmtId="49" fontId="4" fillId="0" borderId="0" xfId="16" applyNumberFormat="1" applyFont="1" applyFill="1" applyAlignment="1">
      <alignment horizontal="left" vertical="top" wrapText="1"/>
    </xf>
    <xf numFmtId="49" fontId="4" fillId="0" borderId="2" xfId="16" applyNumberFormat="1" applyFont="1" applyFill="1" applyBorder="1" applyAlignment="1">
      <alignment horizontal="center" wrapText="1"/>
    </xf>
    <xf numFmtId="49" fontId="4" fillId="0" borderId="13" xfId="16" applyNumberFormat="1" applyFont="1" applyFill="1" applyBorder="1" applyAlignment="1">
      <alignment horizontal="center" wrapText="1"/>
    </xf>
    <xf numFmtId="49" fontId="4" fillId="2" borderId="0" xfId="16" applyNumberFormat="1" applyFont="1" applyFill="1" applyAlignment="1">
      <alignment horizontal="left" vertical="top"/>
    </xf>
    <xf numFmtId="49" fontId="4" fillId="2" borderId="2" xfId="16" applyNumberFormat="1" applyFont="1" applyFill="1" applyBorder="1" applyAlignment="1">
      <alignment horizontal="right"/>
    </xf>
    <xf numFmtId="49" fontId="4" fillId="2" borderId="13" xfId="16" applyNumberFormat="1" applyFont="1" applyFill="1" applyBorder="1" applyAlignment="1">
      <alignment horizontal="right"/>
    </xf>
    <xf numFmtId="49" fontId="4" fillId="2" borderId="36" xfId="16" applyNumberFormat="1" applyFont="1" applyFill="1" applyBorder="1" applyAlignment="1">
      <alignment horizontal="center"/>
    </xf>
    <xf numFmtId="49" fontId="4" fillId="2" borderId="38" xfId="16" applyNumberFormat="1" applyFont="1" applyFill="1" applyBorder="1" applyAlignment="1">
      <alignment horizontal="center"/>
    </xf>
    <xf numFmtId="49" fontId="4" fillId="2" borderId="37" xfId="16" applyNumberFormat="1" applyFont="1" applyFill="1" applyBorder="1" applyAlignment="1">
      <alignment horizontal="center"/>
    </xf>
    <xf numFmtId="49" fontId="4" fillId="2" borderId="41" xfId="16" applyNumberFormat="1" applyFont="1" applyFill="1" applyBorder="1" applyAlignment="1">
      <alignment horizontal="center" vertical="center"/>
    </xf>
    <xf numFmtId="49" fontId="4" fillId="2" borderId="30" xfId="16" applyNumberFormat="1" applyFont="1" applyFill="1" applyBorder="1" applyAlignment="1">
      <alignment horizontal="center" vertical="center"/>
    </xf>
    <xf numFmtId="49" fontId="4" fillId="2" borderId="42" xfId="16" applyNumberFormat="1" applyFont="1" applyFill="1" applyBorder="1" applyAlignment="1">
      <alignment horizontal="center" vertical="center"/>
    </xf>
    <xf numFmtId="49" fontId="4" fillId="2" borderId="32" xfId="16" applyNumberFormat="1" applyFont="1" applyFill="1" applyBorder="1" applyAlignment="1">
      <alignment horizontal="center" vertical="center"/>
    </xf>
    <xf numFmtId="49" fontId="4" fillId="2" borderId="36" xfId="16" applyNumberFormat="1" applyFont="1" applyFill="1" applyBorder="1" applyAlignment="1">
      <alignment horizontal="center" vertical="center"/>
    </xf>
    <xf numFmtId="49" fontId="4" fillId="2" borderId="37" xfId="16" applyNumberFormat="1" applyFont="1" applyFill="1" applyBorder="1" applyAlignment="1">
      <alignment horizontal="center" vertical="center"/>
    </xf>
    <xf numFmtId="49" fontId="36" fillId="2" borderId="0" xfId="16" applyNumberFormat="1" applyFont="1" applyFill="1" applyAlignment="1">
      <alignment horizontal="left" vertical="top" wrapText="1"/>
    </xf>
    <xf numFmtId="49" fontId="8" fillId="2" borderId="0" xfId="16" applyNumberFormat="1" applyFont="1" applyFill="1" applyAlignment="1">
      <alignment horizontal="left"/>
    </xf>
    <xf numFmtId="49" fontId="5" fillId="2" borderId="0" xfId="16" applyNumberFormat="1" applyFont="1" applyFill="1" applyAlignment="1">
      <alignment horizontal="left"/>
    </xf>
    <xf numFmtId="49" fontId="5" fillId="0" borderId="36" xfId="16" applyNumberFormat="1" applyFont="1" applyFill="1" applyBorder="1" applyAlignment="1">
      <alignment horizontal="center" vertical="center" wrapText="1"/>
    </xf>
    <xf numFmtId="49" fontId="5" fillId="0" borderId="38" xfId="16" applyNumberFormat="1" applyFont="1" applyFill="1" applyBorder="1" applyAlignment="1">
      <alignment horizontal="center" vertical="center" wrapText="1"/>
    </xf>
    <xf numFmtId="49" fontId="5" fillId="0" borderId="37" xfId="16" applyNumberFormat="1" applyFont="1" applyFill="1" applyBorder="1" applyAlignment="1">
      <alignment horizontal="center" vertical="center" wrapText="1"/>
    </xf>
    <xf numFmtId="49" fontId="5" fillId="0" borderId="2" xfId="16" applyNumberFormat="1" applyFont="1" applyFill="1" applyBorder="1" applyAlignment="1">
      <alignment horizontal="center" vertical="center" wrapText="1"/>
    </xf>
    <xf numFmtId="49" fontId="5" fillId="0" borderId="13" xfId="16" applyNumberFormat="1" applyFont="1" applyFill="1" applyBorder="1" applyAlignment="1">
      <alignment horizontal="center" vertical="center" wrapText="1"/>
    </xf>
    <xf numFmtId="49" fontId="39" fillId="0" borderId="2" xfId="16" applyNumberFormat="1" applyFont="1" applyFill="1" applyBorder="1" applyAlignment="1">
      <alignment horizontal="center" vertical="center" wrapText="1"/>
    </xf>
    <xf numFmtId="49" fontId="39" fillId="0" borderId="13" xfId="16" applyNumberFormat="1" applyFont="1" applyFill="1" applyBorder="1" applyAlignment="1">
      <alignment horizontal="center" vertical="center" wrapText="1"/>
    </xf>
    <xf numFmtId="49" fontId="4" fillId="0" borderId="38" xfId="16" applyNumberFormat="1" applyFont="1" applyFill="1" applyBorder="1" applyAlignment="1">
      <alignment horizontal="center" vertical="center" wrapText="1"/>
    </xf>
    <xf numFmtId="49" fontId="8" fillId="2" borderId="0" xfId="16" applyNumberFormat="1" applyFont="1" applyFill="1" applyAlignment="1">
      <alignment horizontal="left" wrapText="1"/>
    </xf>
    <xf numFmtId="49" fontId="5" fillId="2" borderId="0" xfId="16" applyNumberFormat="1" applyFont="1" applyFill="1" applyAlignment="1">
      <alignment horizontal="left" wrapText="1"/>
    </xf>
    <xf numFmtId="49" fontId="4" fillId="2" borderId="0" xfId="16" applyNumberFormat="1" applyFont="1" applyFill="1" applyAlignment="1">
      <alignment horizontal="left"/>
    </xf>
    <xf numFmtId="49" fontId="5" fillId="2" borderId="2" xfId="16" applyNumberFormat="1" applyFont="1" applyFill="1" applyBorder="1" applyAlignment="1">
      <alignment horizontal="center" vertical="center" wrapText="1"/>
    </xf>
    <xf numFmtId="49" fontId="5" fillId="2" borderId="13" xfId="16" applyNumberFormat="1" applyFont="1" applyFill="1" applyBorder="1" applyAlignment="1">
      <alignment horizontal="center" vertical="center" wrapText="1"/>
    </xf>
    <xf numFmtId="49" fontId="5" fillId="2" borderId="36" xfId="16" applyNumberFormat="1" applyFont="1" applyFill="1" applyBorder="1" applyAlignment="1">
      <alignment horizontal="center" vertical="center" wrapText="1"/>
    </xf>
    <xf numFmtId="49" fontId="5" fillId="2" borderId="38" xfId="16" applyNumberFormat="1" applyFont="1" applyFill="1" applyBorder="1" applyAlignment="1">
      <alignment horizontal="center" vertical="center" wrapText="1"/>
    </xf>
    <xf numFmtId="49" fontId="5" fillId="2" borderId="37" xfId="16" applyNumberFormat="1" applyFont="1" applyFill="1" applyBorder="1" applyAlignment="1">
      <alignment horizontal="center" vertical="center" wrapText="1"/>
    </xf>
    <xf numFmtId="49" fontId="39" fillId="2" borderId="2" xfId="16" applyNumberFormat="1" applyFont="1" applyFill="1" applyBorder="1" applyAlignment="1">
      <alignment horizontal="center" vertical="center" wrapText="1"/>
    </xf>
    <xf numFmtId="49" fontId="39" fillId="2" borderId="13" xfId="16" applyNumberFormat="1" applyFont="1" applyFill="1" applyBorder="1" applyAlignment="1">
      <alignment horizontal="center" vertical="center" wrapText="1"/>
    </xf>
    <xf numFmtId="49" fontId="8" fillId="0" borderId="43" xfId="16" applyNumberFormat="1" applyFont="1" applyFill="1" applyBorder="1" applyAlignment="1">
      <alignment horizontal="left" wrapText="1"/>
    </xf>
    <xf numFmtId="49" fontId="8" fillId="0" borderId="44" xfId="16" applyNumberFormat="1" applyFont="1" applyFill="1" applyBorder="1" applyAlignment="1">
      <alignment horizontal="left" wrapText="1"/>
    </xf>
    <xf numFmtId="49" fontId="8" fillId="0" borderId="45" xfId="16" applyNumberFormat="1" applyFont="1" applyFill="1" applyBorder="1" applyAlignment="1">
      <alignment horizontal="left" wrapText="1"/>
    </xf>
    <xf numFmtId="49" fontId="5" fillId="0" borderId="43" xfId="16" applyNumberFormat="1" applyFont="1" applyFill="1" applyBorder="1" applyAlignment="1">
      <alignment horizontal="left" wrapText="1"/>
    </xf>
    <xf numFmtId="49" fontId="5" fillId="0" borderId="44" xfId="16" applyNumberFormat="1" applyFont="1" applyFill="1" applyBorder="1" applyAlignment="1">
      <alignment horizontal="left" wrapText="1"/>
    </xf>
    <xf numFmtId="49" fontId="5" fillId="0" borderId="45" xfId="16" applyNumberFormat="1" applyFont="1" applyFill="1" applyBorder="1" applyAlignment="1">
      <alignment horizontal="left" wrapText="1"/>
    </xf>
    <xf numFmtId="49" fontId="4" fillId="0" borderId="0" xfId="16" applyNumberFormat="1" applyFont="1" applyFill="1" applyBorder="1" applyAlignment="1">
      <alignment horizontal="left" vertical="top" wrapText="1"/>
    </xf>
    <xf numFmtId="49" fontId="4" fillId="2" borderId="0" xfId="16" applyNumberFormat="1" applyFont="1" applyFill="1" applyBorder="1" applyAlignment="1">
      <alignment horizontal="right" vertical="center"/>
    </xf>
    <xf numFmtId="49" fontId="4" fillId="2" borderId="3" xfId="16" applyNumberFormat="1" applyFont="1" applyFill="1" applyBorder="1" applyAlignment="1">
      <alignment horizontal="center" vertical="center"/>
    </xf>
    <xf numFmtId="49" fontId="4" fillId="2" borderId="3" xfId="16" applyNumberFormat="1" applyFont="1" applyFill="1" applyBorder="1" applyAlignment="1">
      <alignment horizontal="center"/>
    </xf>
    <xf numFmtId="49" fontId="4" fillId="2" borderId="2" xfId="16" applyNumberFormat="1" applyFont="1" applyFill="1" applyBorder="1" applyAlignment="1">
      <alignment horizontal="center" vertical="center"/>
    </xf>
    <xf numFmtId="49" fontId="4" fillId="2" borderId="13" xfId="16" applyNumberFormat="1" applyFont="1" applyFill="1" applyBorder="1" applyAlignment="1">
      <alignment horizontal="center" vertical="center"/>
    </xf>
    <xf numFmtId="49" fontId="5" fillId="2" borderId="2" xfId="16" applyNumberFormat="1" applyFont="1" applyFill="1" applyBorder="1" applyAlignment="1">
      <alignment horizontal="center" vertical="top"/>
    </xf>
    <xf numFmtId="49" fontId="5" fillId="2" borderId="13" xfId="16" applyNumberFormat="1" applyFont="1" applyFill="1" applyBorder="1" applyAlignment="1">
      <alignment horizontal="center" vertical="top"/>
    </xf>
    <xf numFmtId="49" fontId="5" fillId="2" borderId="36" xfId="16" applyNumberFormat="1" applyFont="1" applyFill="1" applyBorder="1" applyAlignment="1">
      <alignment horizontal="center"/>
    </xf>
    <xf numFmtId="49" fontId="5" fillId="2" borderId="38" xfId="16" applyNumberFormat="1" applyFont="1" applyFill="1" applyBorder="1" applyAlignment="1">
      <alignment horizontal="center"/>
    </xf>
    <xf numFmtId="49" fontId="5" fillId="2" borderId="37" xfId="16" applyNumberFormat="1" applyFont="1" applyFill="1" applyBorder="1" applyAlignment="1">
      <alignment horizontal="center"/>
    </xf>
    <xf numFmtId="49" fontId="8" fillId="2" borderId="43" xfId="16" applyNumberFormat="1" applyFont="1" applyFill="1" applyBorder="1" applyAlignment="1">
      <alignment horizontal="left"/>
    </xf>
    <xf numFmtId="49" fontId="8" fillId="2" borderId="44" xfId="16" applyNumberFormat="1" applyFont="1" applyFill="1" applyBorder="1" applyAlignment="1">
      <alignment horizontal="left"/>
    </xf>
    <xf numFmtId="49" fontId="8" fillId="2" borderId="45" xfId="16" applyNumberFormat="1" applyFont="1" applyFill="1" applyBorder="1" applyAlignment="1">
      <alignment horizontal="left"/>
    </xf>
    <xf numFmtId="49" fontId="5" fillId="2" borderId="43" xfId="16" applyNumberFormat="1" applyFont="1" applyFill="1" applyBorder="1" applyAlignment="1">
      <alignment horizontal="left"/>
    </xf>
    <xf numFmtId="49" fontId="5" fillId="2" borderId="44" xfId="16" applyNumberFormat="1" applyFont="1" applyFill="1" applyBorder="1" applyAlignment="1">
      <alignment horizontal="left"/>
    </xf>
    <xf numFmtId="49" fontId="5" fillId="2" borderId="45" xfId="16" applyNumberFormat="1" applyFont="1" applyFill="1" applyBorder="1" applyAlignment="1">
      <alignment horizontal="left"/>
    </xf>
    <xf numFmtId="49" fontId="4" fillId="2" borderId="0" xfId="16" applyNumberFormat="1" applyFont="1" applyFill="1" applyAlignment="1">
      <alignment horizontal="left" vertical="center"/>
    </xf>
    <xf numFmtId="49" fontId="8" fillId="0" borderId="0" xfId="16" applyNumberFormat="1" applyFont="1" applyFill="1" applyAlignment="1">
      <alignment horizontal="left" wrapText="1"/>
    </xf>
    <xf numFmtId="49" fontId="5" fillId="0" borderId="0" xfId="16" applyNumberFormat="1" applyFont="1" applyFill="1" applyAlignment="1">
      <alignment horizontal="left" vertical="center"/>
    </xf>
    <xf numFmtId="49" fontId="41" fillId="2" borderId="0" xfId="16" applyNumberFormat="1" applyFont="1" applyFill="1" applyAlignment="1">
      <alignment horizontal="left"/>
    </xf>
    <xf numFmtId="49" fontId="8" fillId="0" borderId="0" xfId="16" applyNumberFormat="1" applyFont="1" applyFill="1" applyAlignment="1">
      <alignment horizontal="left" vertical="center"/>
    </xf>
    <xf numFmtId="49" fontId="4" fillId="2" borderId="36" xfId="16" applyNumberFormat="1" applyFont="1" applyFill="1" applyBorder="1" applyAlignment="1">
      <alignment horizontal="center" vertical="center" wrapText="1"/>
    </xf>
    <xf numFmtId="49" fontId="4" fillId="2" borderId="38" xfId="16" applyNumberFormat="1" applyFont="1" applyFill="1" applyBorder="1" applyAlignment="1">
      <alignment horizontal="center" vertical="center" wrapText="1"/>
    </xf>
    <xf numFmtId="49" fontId="4" fillId="2" borderId="37" xfId="16" applyNumberFormat="1" applyFont="1" applyFill="1" applyBorder="1" applyAlignment="1">
      <alignment horizontal="center" vertical="center" wrapText="1"/>
    </xf>
    <xf numFmtId="49" fontId="4" fillId="2" borderId="2" xfId="16" applyNumberFormat="1" applyFont="1" applyFill="1" applyBorder="1" applyAlignment="1">
      <alignment horizontal="center" vertical="center" wrapText="1"/>
    </xf>
    <xf numFmtId="49" fontId="4" fillId="2" borderId="13" xfId="16" applyNumberFormat="1" applyFont="1" applyFill="1" applyBorder="1" applyAlignment="1">
      <alignment horizontal="center" vertical="center" wrapText="1"/>
    </xf>
    <xf numFmtId="49" fontId="4" fillId="0" borderId="38" xfId="16" applyNumberFormat="1" applyFont="1" applyFill="1" applyBorder="1" applyAlignment="1">
      <alignment horizontal="center" vertical="center"/>
    </xf>
    <xf numFmtId="49" fontId="4" fillId="0" borderId="38" xfId="16" applyNumberFormat="1" applyFont="1" applyFill="1" applyBorder="1" applyAlignment="1">
      <alignment horizontal="center"/>
    </xf>
    <xf numFmtId="49" fontId="8" fillId="0" borderId="0" xfId="16" applyNumberFormat="1" applyFont="1" applyFill="1" applyAlignment="1">
      <alignment horizontal="left" vertical="center" wrapText="1"/>
    </xf>
    <xf numFmtId="49" fontId="5" fillId="0" borderId="0" xfId="16" applyNumberFormat="1" applyFont="1" applyFill="1" applyAlignment="1">
      <alignment horizontal="left" vertical="center" wrapText="1"/>
    </xf>
    <xf numFmtId="49" fontId="4" fillId="2" borderId="14" xfId="16" applyNumberFormat="1" applyFont="1" applyFill="1" applyBorder="1" applyAlignment="1">
      <alignment horizontal="center" vertical="center" wrapText="1"/>
    </xf>
    <xf numFmtId="49" fontId="4" fillId="2" borderId="38" xfId="16" applyNumberFormat="1" applyFont="1" applyFill="1" applyBorder="1" applyAlignment="1">
      <alignment horizontal="center" vertical="center"/>
    </xf>
    <xf numFmtId="49" fontId="4" fillId="2" borderId="41" xfId="16" applyNumberFormat="1" applyFont="1" applyFill="1" applyBorder="1" applyAlignment="1">
      <alignment horizontal="center" vertical="center" wrapText="1"/>
    </xf>
    <xf numFmtId="49" fontId="4" fillId="2" borderId="30" xfId="16" applyNumberFormat="1" applyFont="1" applyFill="1" applyBorder="1" applyAlignment="1">
      <alignment horizontal="center" vertical="center" wrapText="1"/>
    </xf>
    <xf numFmtId="49" fontId="4" fillId="2" borderId="42" xfId="16" applyNumberFormat="1" applyFont="1" applyFill="1" applyBorder="1" applyAlignment="1">
      <alignment horizontal="center" vertical="center" wrapText="1"/>
    </xf>
    <xf numFmtId="49" fontId="4" fillId="2" borderId="32" xfId="16" applyNumberFormat="1"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13" xfId="16" applyFont="1" applyFill="1" applyBorder="1" applyAlignment="1">
      <alignment horizontal="center" vertical="center" wrapText="1"/>
    </xf>
    <xf numFmtId="49" fontId="36" fillId="0" borderId="0" xfId="16" applyNumberFormat="1" applyFont="1" applyFill="1" applyAlignment="1">
      <alignment horizontal="left" vertical="top"/>
    </xf>
    <xf numFmtId="49" fontId="42" fillId="2" borderId="0" xfId="16" applyNumberFormat="1" applyFont="1" applyFill="1" applyAlignment="1">
      <alignment horizontal="left" vertical="top"/>
    </xf>
    <xf numFmtId="49" fontId="5" fillId="0" borderId="12" xfId="16" applyNumberFormat="1" applyFont="1" applyFill="1" applyBorder="1" applyAlignment="1">
      <alignment horizontal="right"/>
    </xf>
    <xf numFmtId="49" fontId="5" fillId="0" borderId="25" xfId="16" applyNumberFormat="1" applyFont="1" applyFill="1" applyBorder="1" applyAlignment="1">
      <alignment horizontal="right"/>
    </xf>
    <xf numFmtId="49" fontId="5" fillId="0" borderId="8" xfId="16" applyNumberFormat="1" applyFont="1" applyFill="1" applyBorder="1" applyAlignment="1">
      <alignment horizontal="right"/>
    </xf>
    <xf numFmtId="49" fontId="34" fillId="0" borderId="0" xfId="0" applyNumberFormat="1" applyFont="1" applyFill="1" applyAlignment="1">
      <alignment horizontal="left" vertical="top"/>
    </xf>
    <xf numFmtId="49" fontId="38" fillId="0" borderId="36" xfId="0" applyNumberFormat="1" applyFont="1" applyFill="1" applyBorder="1" applyAlignment="1">
      <alignment horizontal="right"/>
    </xf>
    <xf numFmtId="49" fontId="38" fillId="0" borderId="38" xfId="0" applyNumberFormat="1" applyFont="1" applyFill="1" applyBorder="1" applyAlignment="1">
      <alignment horizontal="right"/>
    </xf>
    <xf numFmtId="49" fontId="8" fillId="0" borderId="0" xfId="0" applyNumberFormat="1" applyFont="1" applyFill="1" applyAlignment="1">
      <alignment horizontal="left" wrapText="1"/>
    </xf>
    <xf numFmtId="49" fontId="38" fillId="0" borderId="0" xfId="0" applyNumberFormat="1" applyFont="1" applyFill="1" applyAlignment="1">
      <alignment horizontal="left" wrapText="1"/>
    </xf>
    <xf numFmtId="49" fontId="34" fillId="2" borderId="0" xfId="0" applyNumberFormat="1" applyFont="1" applyFill="1" applyAlignment="1">
      <alignment horizontal="left" vertical="top"/>
    </xf>
    <xf numFmtId="49" fontId="34" fillId="2" borderId="2" xfId="0" applyNumberFormat="1" applyFont="1" applyFill="1" applyBorder="1" applyAlignment="1">
      <alignment horizontal="center" vertical="center"/>
    </xf>
    <xf numFmtId="49" fontId="34" fillId="2" borderId="14"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49" fontId="34" fillId="2" borderId="2" xfId="0" applyNumberFormat="1" applyFont="1" applyFill="1" applyBorder="1" applyAlignment="1">
      <alignment horizontal="center" vertical="center" wrapText="1"/>
    </xf>
    <xf numFmtId="49" fontId="34" fillId="2" borderId="14" xfId="0" applyNumberFormat="1" applyFont="1" applyFill="1" applyBorder="1" applyAlignment="1">
      <alignment horizontal="center" vertical="center" wrapText="1"/>
    </xf>
    <xf numFmtId="49" fontId="34" fillId="2" borderId="13" xfId="0" applyNumberFormat="1" applyFont="1" applyFill="1" applyBorder="1" applyAlignment="1">
      <alignment horizontal="center" vertical="center" wrapText="1"/>
    </xf>
    <xf numFmtId="49" fontId="34" fillId="2" borderId="41" xfId="0" applyNumberFormat="1" applyFont="1" applyFill="1" applyBorder="1" applyAlignment="1">
      <alignment horizontal="center"/>
    </xf>
    <xf numFmtId="49" fontId="34" fillId="2" borderId="30" xfId="0" applyNumberFormat="1" applyFont="1" applyFill="1" applyBorder="1" applyAlignment="1">
      <alignment horizontal="center"/>
    </xf>
    <xf numFmtId="49" fontId="34" fillId="2" borderId="42" xfId="0" applyNumberFormat="1" applyFont="1" applyFill="1" applyBorder="1" applyAlignment="1">
      <alignment horizontal="center"/>
    </xf>
    <xf numFmtId="49" fontId="34" fillId="2" borderId="32" xfId="0" applyNumberFormat="1" applyFont="1" applyFill="1" applyBorder="1" applyAlignment="1">
      <alignment horizontal="center"/>
    </xf>
    <xf numFmtId="49" fontId="34" fillId="2" borderId="36" xfId="0" applyNumberFormat="1" applyFont="1" applyFill="1" applyBorder="1" applyAlignment="1">
      <alignment horizontal="center" vertical="center"/>
    </xf>
    <xf numFmtId="49" fontId="34" fillId="2" borderId="38" xfId="0" applyNumberFormat="1" applyFont="1" applyFill="1" applyBorder="1" applyAlignment="1">
      <alignment horizontal="center" vertical="center"/>
    </xf>
    <xf numFmtId="49" fontId="34" fillId="2" borderId="37" xfId="0" applyNumberFormat="1" applyFont="1" applyFill="1" applyBorder="1" applyAlignment="1">
      <alignment horizontal="center" vertical="center"/>
    </xf>
    <xf numFmtId="49" fontId="38" fillId="2" borderId="0" xfId="0" applyNumberFormat="1" applyFont="1" applyFill="1" applyAlignment="1">
      <alignment horizontal="left"/>
    </xf>
    <xf numFmtId="49" fontId="34" fillId="2" borderId="41" xfId="0" applyNumberFormat="1" applyFont="1" applyFill="1" applyBorder="1" applyAlignment="1">
      <alignment horizontal="center" wrapText="1"/>
    </xf>
    <xf numFmtId="49" fontId="34" fillId="2" borderId="30" xfId="0" applyNumberFormat="1" applyFont="1" applyFill="1" applyBorder="1" applyAlignment="1">
      <alignment horizontal="center" wrapText="1"/>
    </xf>
    <xf numFmtId="49" fontId="34" fillId="2" borderId="42" xfId="0" applyNumberFormat="1" applyFont="1" applyFill="1" applyBorder="1" applyAlignment="1">
      <alignment horizontal="center" wrapText="1"/>
    </xf>
    <xf numFmtId="49" fontId="34" fillId="2" borderId="32" xfId="0" applyNumberFormat="1" applyFont="1" applyFill="1" applyBorder="1" applyAlignment="1">
      <alignment horizontal="center" wrapText="1"/>
    </xf>
    <xf numFmtId="49" fontId="8" fillId="2" borderId="0" xfId="0" applyNumberFormat="1" applyFont="1" applyFill="1" applyAlignment="1">
      <alignment horizontal="left"/>
    </xf>
    <xf numFmtId="0" fontId="38" fillId="2" borderId="2"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13" xfId="0" applyFont="1" applyFill="1" applyBorder="1" applyAlignment="1">
      <alignment horizontal="center" vertical="center" wrapText="1"/>
    </xf>
    <xf numFmtId="49" fontId="38" fillId="2" borderId="0" xfId="0" applyNumberFormat="1" applyFont="1" applyFill="1" applyAlignment="1">
      <alignment horizontal="left" wrapText="1"/>
    </xf>
    <xf numFmtId="49" fontId="8" fillId="2" borderId="0" xfId="0" applyNumberFormat="1" applyFont="1" applyFill="1" applyAlignment="1">
      <alignment horizontal="left" wrapText="1"/>
    </xf>
    <xf numFmtId="49" fontId="38" fillId="2" borderId="2"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36" xfId="0" applyNumberFormat="1" applyFont="1" applyFill="1" applyBorder="1" applyAlignment="1">
      <alignment horizontal="center" vertical="center"/>
    </xf>
    <xf numFmtId="49" fontId="38" fillId="2" borderId="37" xfId="0" applyNumberFormat="1" applyFont="1" applyFill="1" applyBorder="1" applyAlignment="1">
      <alignment horizontal="center" vertical="center"/>
    </xf>
    <xf numFmtId="49" fontId="38" fillId="2" borderId="38" xfId="0" applyNumberFormat="1" applyFont="1" applyFill="1" applyBorder="1" applyAlignment="1">
      <alignment horizontal="center" vertical="center"/>
    </xf>
    <xf numFmtId="0" fontId="38" fillId="2" borderId="36" xfId="0" applyFont="1" applyFill="1" applyBorder="1" applyAlignment="1">
      <alignment horizontal="center" vertical="center" wrapText="1"/>
    </xf>
    <xf numFmtId="0" fontId="38" fillId="2" borderId="37" xfId="0" applyFont="1" applyFill="1" applyBorder="1" applyAlignment="1">
      <alignment horizontal="center" vertical="center" wrapText="1"/>
    </xf>
    <xf numFmtId="49" fontId="39" fillId="2" borderId="2" xfId="0" applyNumberFormat="1" applyFont="1" applyFill="1" applyBorder="1" applyAlignment="1">
      <alignment horizontal="center" vertical="center" wrapText="1"/>
    </xf>
    <xf numFmtId="49" fontId="39" fillId="2" borderId="13" xfId="0" applyNumberFormat="1" applyFont="1" applyFill="1" applyBorder="1" applyAlignment="1">
      <alignment horizontal="center" vertical="center" wrapText="1"/>
    </xf>
    <xf numFmtId="49" fontId="38" fillId="2" borderId="46" xfId="0" applyNumberFormat="1" applyFont="1" applyFill="1" applyBorder="1" applyAlignment="1">
      <alignment horizontal="center" vertical="center"/>
    </xf>
    <xf numFmtId="0" fontId="38" fillId="2" borderId="46" xfId="0" applyFont="1" applyFill="1" applyBorder="1" applyAlignment="1">
      <alignment horizontal="center" vertical="center" wrapText="1"/>
    </xf>
    <xf numFmtId="0" fontId="38" fillId="2" borderId="30" xfId="0" applyFont="1" applyFill="1" applyBorder="1" applyAlignment="1">
      <alignment horizontal="center" vertical="center" wrapText="1"/>
    </xf>
    <xf numFmtId="49" fontId="39" fillId="2" borderId="0" xfId="0" applyNumberFormat="1" applyFont="1" applyFill="1" applyAlignment="1">
      <alignment horizontal="center" vertical="center" wrapText="1"/>
    </xf>
    <xf numFmtId="49" fontId="34" fillId="0" borderId="2" xfId="0" applyNumberFormat="1" applyFont="1" applyFill="1" applyBorder="1" applyAlignment="1">
      <alignment horizontal="center" vertical="center"/>
    </xf>
    <xf numFmtId="49" fontId="34" fillId="0" borderId="14"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0" fontId="34"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49" fontId="34" fillId="0" borderId="36" xfId="0" applyNumberFormat="1" applyFont="1" applyFill="1" applyBorder="1" applyAlignment="1">
      <alignment horizontal="center" vertical="center"/>
    </xf>
    <xf numFmtId="49" fontId="34" fillId="0" borderId="37" xfId="0" applyNumberFormat="1" applyFont="1" applyFill="1" applyBorder="1" applyAlignment="1">
      <alignment horizontal="center" vertical="center"/>
    </xf>
    <xf numFmtId="49" fontId="36" fillId="0" borderId="0" xfId="0" applyNumberFormat="1" applyFont="1" applyFill="1" applyAlignment="1">
      <alignment horizontal="left" vertical="top"/>
    </xf>
    <xf numFmtId="49" fontId="34" fillId="0" borderId="2"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49" fontId="34" fillId="0" borderId="38" xfId="0" applyNumberFormat="1" applyFont="1" applyFill="1" applyBorder="1" applyAlignment="1">
      <alignment horizontal="center" vertical="center"/>
    </xf>
    <xf numFmtId="49" fontId="4" fillId="0" borderId="0" xfId="0" applyNumberFormat="1" applyFont="1" applyFill="1" applyAlignment="1">
      <alignment horizontal="left" vertical="top"/>
    </xf>
    <xf numFmtId="49" fontId="36" fillId="0" borderId="36" xfId="0" applyNumberFormat="1" applyFont="1" applyFill="1" applyBorder="1" applyAlignment="1">
      <alignment horizontal="center"/>
    </xf>
    <xf numFmtId="49" fontId="36" fillId="0" borderId="38" xfId="0" applyNumberFormat="1" applyFont="1" applyFill="1" applyBorder="1" applyAlignment="1">
      <alignment horizontal="center"/>
    </xf>
    <xf numFmtId="49" fontId="36" fillId="0" borderId="37" xfId="0" applyNumberFormat="1" applyFont="1" applyFill="1" applyBorder="1" applyAlignment="1">
      <alignment horizontal="center"/>
    </xf>
    <xf numFmtId="49" fontId="34" fillId="0" borderId="36" xfId="0" applyNumberFormat="1" applyFont="1" applyFill="1" applyBorder="1" applyAlignment="1">
      <alignment horizontal="center"/>
    </xf>
    <xf numFmtId="49" fontId="34" fillId="0" borderId="38" xfId="0" applyNumberFormat="1" applyFont="1" applyFill="1" applyBorder="1" applyAlignment="1">
      <alignment horizontal="center"/>
    </xf>
    <xf numFmtId="49" fontId="34" fillId="0" borderId="37" xfId="0" applyNumberFormat="1" applyFont="1" applyFill="1" applyBorder="1" applyAlignment="1">
      <alignment horizontal="center"/>
    </xf>
    <xf numFmtId="49" fontId="4" fillId="2" borderId="0" xfId="0" applyNumberFormat="1" applyFont="1" applyFill="1" applyAlignment="1">
      <alignment horizontal="left" vertical="top"/>
    </xf>
    <xf numFmtId="49" fontId="4" fillId="2" borderId="2" xfId="0" applyNumberFormat="1" applyFont="1" applyFill="1" applyBorder="1" applyAlignment="1">
      <alignment horizontal="center" vertical="center"/>
    </xf>
    <xf numFmtId="49" fontId="36" fillId="2" borderId="36" xfId="0" applyNumberFormat="1" applyFont="1" applyFill="1" applyBorder="1" applyAlignment="1">
      <alignment horizontal="center"/>
    </xf>
    <xf numFmtId="49" fontId="36" fillId="2" borderId="38" xfId="0" applyNumberFormat="1" applyFont="1" applyFill="1" applyBorder="1" applyAlignment="1">
      <alignment horizontal="center"/>
    </xf>
    <xf numFmtId="49" fontId="36" fillId="2" borderId="37" xfId="0" applyNumberFormat="1" applyFont="1" applyFill="1" applyBorder="1" applyAlignment="1">
      <alignment horizontal="center"/>
    </xf>
    <xf numFmtId="49" fontId="34" fillId="2" borderId="36" xfId="0" applyNumberFormat="1" applyFont="1" applyFill="1" applyBorder="1" applyAlignment="1">
      <alignment horizontal="center"/>
    </xf>
    <xf numFmtId="49" fontId="34" fillId="2" borderId="38" xfId="0" applyNumberFormat="1" applyFont="1" applyFill="1" applyBorder="1" applyAlignment="1">
      <alignment horizontal="center"/>
    </xf>
    <xf numFmtId="49" fontId="34" fillId="2" borderId="37" xfId="0" applyNumberFormat="1" applyFont="1" applyFill="1" applyBorder="1" applyAlignment="1">
      <alignment horizontal="center"/>
    </xf>
    <xf numFmtId="49" fontId="38" fillId="0" borderId="0" xfId="0" applyNumberFormat="1" applyFont="1" applyFill="1" applyAlignment="1">
      <alignment horizontal="left"/>
    </xf>
    <xf numFmtId="49" fontId="8" fillId="0" borderId="0" xfId="0" applyNumberFormat="1" applyFont="1" applyFill="1" applyAlignment="1">
      <alignment horizontal="left"/>
    </xf>
    <xf numFmtId="0" fontId="34" fillId="0" borderId="36" xfId="0" applyFont="1" applyFill="1" applyBorder="1" applyAlignment="1">
      <alignment horizontal="center" wrapText="1"/>
    </xf>
    <xf numFmtId="0" fontId="34" fillId="0" borderId="38" xfId="0" applyFont="1" applyFill="1" applyBorder="1" applyAlignment="1">
      <alignment horizontal="center" wrapText="1"/>
    </xf>
    <xf numFmtId="0" fontId="34" fillId="0" borderId="37" xfId="0" applyFont="1" applyFill="1" applyBorder="1" applyAlignment="1">
      <alignment horizontal="center" wrapText="1"/>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top" wrapText="1"/>
    </xf>
    <xf numFmtId="49" fontId="36" fillId="0" borderId="0" xfId="0" applyNumberFormat="1" applyFont="1" applyFill="1" applyAlignment="1">
      <alignment horizontal="left" vertical="top" wrapText="1"/>
    </xf>
    <xf numFmtId="49" fontId="34" fillId="0" borderId="2" xfId="0" applyNumberFormat="1" applyFont="1" applyFill="1" applyBorder="1" applyAlignment="1">
      <alignment horizontal="center"/>
    </xf>
    <xf numFmtId="49" fontId="34" fillId="0" borderId="13" xfId="0" applyNumberFormat="1" applyFont="1" applyFill="1" applyBorder="1" applyAlignment="1">
      <alignment horizontal="center"/>
    </xf>
    <xf numFmtId="49" fontId="4" fillId="0" borderId="36" xfId="0" applyNumberFormat="1" applyFont="1" applyFill="1" applyBorder="1" applyAlignment="1">
      <alignment horizontal="center"/>
    </xf>
    <xf numFmtId="49" fontId="34" fillId="0" borderId="0" xfId="0" applyNumberFormat="1" applyFont="1" applyFill="1" applyAlignment="1">
      <alignment horizontal="left"/>
    </xf>
    <xf numFmtId="49" fontId="5" fillId="0" borderId="0" xfId="0" applyNumberFormat="1" applyFont="1" applyFill="1" applyAlignment="1">
      <alignment horizontal="left"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49" fontId="34" fillId="0" borderId="36" xfId="0" applyNumberFormat="1" applyFont="1" applyFill="1" applyBorder="1" applyAlignment="1">
      <alignment horizontal="center" vertical="center" wrapText="1"/>
    </xf>
    <xf numFmtId="49" fontId="34" fillId="0" borderId="38" xfId="0" applyNumberFormat="1" applyFont="1" applyFill="1" applyBorder="1" applyAlignment="1">
      <alignment horizontal="center" vertical="center" wrapText="1"/>
    </xf>
    <xf numFmtId="49" fontId="34" fillId="0" borderId="37"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3" xfId="0" applyFont="1" applyFill="1" applyBorder="1" applyAlignment="1">
      <alignment horizontal="center" vertical="center" wrapText="1"/>
    </xf>
    <xf numFmtId="49" fontId="36" fillId="0" borderId="0" xfId="0" applyNumberFormat="1" applyFont="1" applyFill="1" applyAlignment="1">
      <alignment horizontal="left"/>
    </xf>
    <xf numFmtId="184" fontId="51" fillId="0" borderId="3" xfId="0" applyNumberFormat="1" applyFont="1" applyFill="1" applyBorder="1" applyAlignment="1">
      <alignment horizontal="center" wrapText="1"/>
    </xf>
    <xf numFmtId="0" fontId="51" fillId="0" borderId="0" xfId="0" applyFont="1" applyFill="1" applyAlignment="1">
      <alignment horizontal="left" vertical="center" wrapText="1"/>
    </xf>
    <xf numFmtId="0" fontId="28" fillId="0" borderId="3" xfId="10" applyFont="1" applyFill="1" applyBorder="1" applyAlignment="1">
      <alignment horizontal="center" vertical="center"/>
    </xf>
    <xf numFmtId="0" fontId="28" fillId="0" borderId="3" xfId="10" applyFont="1" applyFill="1" applyBorder="1" applyAlignment="1">
      <alignment horizontal="center" vertical="center" wrapText="1"/>
    </xf>
    <xf numFmtId="0" fontId="28" fillId="0" borderId="3" xfId="0" applyFont="1" applyFill="1" applyBorder="1" applyAlignment="1">
      <alignment horizontal="center" wrapText="1"/>
    </xf>
    <xf numFmtId="49" fontId="36" fillId="0" borderId="0" xfId="0" applyNumberFormat="1" applyFont="1" applyFill="1" applyAlignment="1">
      <alignment horizontal="left" vertical="center"/>
    </xf>
    <xf numFmtId="49" fontId="38" fillId="0" borderId="2" xfId="0" applyNumberFormat="1" applyFont="1" applyFill="1" applyBorder="1" applyAlignment="1">
      <alignment horizontal="center" vertical="center" wrapText="1"/>
    </xf>
    <xf numFmtId="49" fontId="38" fillId="0" borderId="13" xfId="0" applyNumberFormat="1" applyFont="1" applyFill="1" applyBorder="1" applyAlignment="1">
      <alignment horizontal="center" vertical="center" wrapText="1"/>
    </xf>
    <xf numFmtId="49" fontId="38" fillId="0" borderId="36" xfId="0" applyNumberFormat="1" applyFont="1" applyFill="1" applyBorder="1" applyAlignment="1">
      <alignment horizontal="center" vertical="center"/>
    </xf>
    <xf numFmtId="49" fontId="38" fillId="0" borderId="38" xfId="0" applyNumberFormat="1" applyFont="1" applyFill="1" applyBorder="1" applyAlignment="1">
      <alignment horizontal="center" vertical="center"/>
    </xf>
    <xf numFmtId="49" fontId="38" fillId="0" borderId="37" xfId="0" applyNumberFormat="1" applyFont="1" applyFill="1" applyBorder="1" applyAlignment="1">
      <alignment horizontal="center" vertical="center"/>
    </xf>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31" xfId="0" applyNumberFormat="1" applyFont="1" applyFill="1" applyBorder="1" applyAlignment="1">
      <alignment horizontal="center"/>
    </xf>
    <xf numFmtId="176" fontId="8" fillId="2" borderId="36" xfId="0" applyNumberFormat="1" applyFont="1" applyFill="1" applyBorder="1" applyAlignment="1">
      <alignment horizontal="right"/>
    </xf>
    <xf numFmtId="176" fontId="8" fillId="2" borderId="37" xfId="0" applyNumberFormat="1" applyFont="1" applyFill="1" applyBorder="1" applyAlignment="1">
      <alignment horizontal="right"/>
    </xf>
    <xf numFmtId="0" fontId="38" fillId="2" borderId="0" xfId="0" applyFont="1" applyFill="1" applyAlignment="1">
      <alignment horizontal="left" wrapText="1"/>
    </xf>
    <xf numFmtId="49" fontId="38" fillId="2" borderId="41" xfId="0" applyNumberFormat="1" applyFont="1" applyFill="1" applyBorder="1" applyAlignment="1">
      <alignment horizontal="center" vertical="center"/>
    </xf>
    <xf numFmtId="49" fontId="38" fillId="2" borderId="42" xfId="0" applyNumberFormat="1" applyFont="1" applyFill="1" applyBorder="1" applyAlignment="1">
      <alignment horizontal="center" vertical="center"/>
    </xf>
    <xf numFmtId="49" fontId="5" fillId="2" borderId="36"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38" fillId="2" borderId="0" xfId="0" applyFont="1" applyFill="1" applyAlignment="1">
      <alignment horizontal="left"/>
    </xf>
    <xf numFmtId="49" fontId="5" fillId="2" borderId="0" xfId="0" applyNumberFormat="1" applyFont="1" applyFill="1" applyAlignment="1">
      <alignment horizontal="left" wrapText="1"/>
    </xf>
    <xf numFmtId="49" fontId="38" fillId="2" borderId="36" xfId="0" applyNumberFormat="1" applyFont="1" applyFill="1" applyBorder="1" applyAlignment="1">
      <alignment horizontal="left" vertical="center"/>
    </xf>
    <xf numFmtId="49" fontId="38" fillId="2" borderId="38" xfId="0" applyNumberFormat="1" applyFont="1" applyFill="1" applyBorder="1" applyAlignment="1">
      <alignment horizontal="left" vertical="center"/>
    </xf>
    <xf numFmtId="49" fontId="38" fillId="2" borderId="37" xfId="0" applyNumberFormat="1" applyFont="1" applyFill="1" applyBorder="1" applyAlignment="1">
      <alignment horizontal="left" vertical="center"/>
    </xf>
    <xf numFmtId="0" fontId="50" fillId="3" borderId="7" xfId="0" applyNumberFormat="1" applyFont="1" applyFill="1" applyBorder="1" applyAlignment="1">
      <alignment horizontal="left" vertical="center" wrapText="1"/>
    </xf>
    <xf numFmtId="0" fontId="50" fillId="3" borderId="49" xfId="0" applyNumberFormat="1" applyFont="1" applyFill="1" applyBorder="1" applyAlignment="1">
      <alignment horizontal="left" vertical="center" wrapText="1"/>
    </xf>
    <xf numFmtId="0" fontId="50" fillId="0" borderId="50" xfId="0" applyNumberFormat="1" applyFont="1" applyFill="1" applyBorder="1" applyAlignment="1">
      <alignment horizontal="center" vertical="center"/>
    </xf>
    <xf numFmtId="0" fontId="50" fillId="0" borderId="7" xfId="0" applyNumberFormat="1" applyFont="1" applyFill="1" applyBorder="1" applyAlignment="1">
      <alignment horizontal="center" vertical="center"/>
    </xf>
    <xf numFmtId="0" fontId="50" fillId="0" borderId="47" xfId="0" applyNumberFormat="1" applyFont="1" applyFill="1" applyBorder="1" applyAlignment="1">
      <alignment horizontal="center" vertical="center"/>
    </xf>
    <xf numFmtId="0" fontId="50" fillId="0" borderId="3" xfId="0" applyNumberFormat="1" applyFont="1" applyFill="1" applyBorder="1" applyAlignment="1">
      <alignment horizontal="center" vertical="center"/>
    </xf>
    <xf numFmtId="0" fontId="48" fillId="0" borderId="47" xfId="0" applyNumberFormat="1" applyFont="1" applyFill="1" applyBorder="1" applyAlignment="1">
      <alignment horizontal="center" vertical="center"/>
    </xf>
    <xf numFmtId="0" fontId="48" fillId="0" borderId="48" xfId="0" applyNumberFormat="1" applyFont="1" applyFill="1" applyBorder="1" applyAlignment="1">
      <alignment horizontal="center" vertical="center"/>
    </xf>
    <xf numFmtId="0" fontId="50" fillId="0" borderId="7" xfId="0" applyNumberFormat="1" applyFont="1" applyFill="1" applyBorder="1" applyAlignment="1">
      <alignment horizontal="left" vertical="center" wrapText="1"/>
    </xf>
    <xf numFmtId="0" fontId="49" fillId="0" borderId="0" xfId="0" applyNumberFormat="1" applyFont="1" applyAlignment="1">
      <alignment horizontal="left" vertical="top" wrapText="1"/>
    </xf>
    <xf numFmtId="0" fontId="50" fillId="0" borderId="51" xfId="0" applyNumberFormat="1" applyFont="1" applyFill="1" applyBorder="1" applyAlignment="1">
      <alignment horizontal="center" vertical="center" wrapText="1"/>
    </xf>
    <xf numFmtId="0" fontId="50" fillId="0" borderId="52" xfId="0" applyNumberFormat="1" applyFont="1" applyFill="1" applyBorder="1" applyAlignment="1">
      <alignment horizontal="center" vertical="center" wrapText="1"/>
    </xf>
    <xf numFmtId="0" fontId="50" fillId="0" borderId="53" xfId="0" applyNumberFormat="1" applyFont="1" applyFill="1" applyBorder="1" applyAlignment="1">
      <alignment horizontal="center" vertical="center"/>
    </xf>
    <xf numFmtId="0" fontId="50" fillId="0" borderId="54" xfId="0" applyNumberFormat="1" applyFont="1" applyFill="1" applyBorder="1" applyAlignment="1">
      <alignment horizontal="center" vertical="center"/>
    </xf>
    <xf numFmtId="0" fontId="50" fillId="0" borderId="55" xfId="0" applyNumberFormat="1" applyFont="1" applyFill="1" applyBorder="1" applyAlignment="1">
      <alignment horizontal="center" vertical="center"/>
    </xf>
    <xf numFmtId="0" fontId="48" fillId="0" borderId="11" xfId="0" applyNumberFormat="1" applyFont="1" applyFill="1" applyBorder="1" applyAlignment="1">
      <alignment horizontal="left" vertical="center"/>
    </xf>
    <xf numFmtId="0" fontId="60" fillId="0" borderId="0" xfId="0" applyNumberFormat="1" applyFont="1" applyFill="1" applyBorder="1" applyAlignment="1">
      <alignment horizontal="left" vertical="center"/>
    </xf>
    <xf numFmtId="0" fontId="60" fillId="0" borderId="3" xfId="0" applyNumberFormat="1" applyFont="1" applyFill="1" applyBorder="1" applyAlignment="1">
      <alignment horizontal="center" vertical="center"/>
    </xf>
    <xf numFmtId="0" fontId="50" fillId="0" borderId="9" xfId="0" applyNumberFormat="1" applyFont="1" applyFill="1" applyBorder="1" applyAlignment="1">
      <alignment horizontal="center" vertical="center" wrapText="1"/>
    </xf>
    <xf numFmtId="0" fontId="50" fillId="0" borderId="29"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8" xfId="0" applyNumberFormat="1" applyFont="1" applyFill="1" applyBorder="1" applyAlignment="1">
      <alignment horizontal="center" vertical="center" wrapText="1"/>
    </xf>
    <xf numFmtId="0" fontId="50" fillId="0" borderId="25" xfId="0" applyNumberFormat="1" applyFont="1" applyFill="1" applyBorder="1" applyAlignment="1">
      <alignment horizontal="center" vertical="center" wrapText="1"/>
    </xf>
    <xf numFmtId="0" fontId="50" fillId="0" borderId="28" xfId="0" applyNumberFormat="1" applyFont="1" applyBorder="1" applyAlignment="1">
      <alignment horizontal="center"/>
    </xf>
    <xf numFmtId="0" fontId="50" fillId="0" borderId="11" xfId="0" applyNumberFormat="1" applyFont="1" applyBorder="1" applyAlignment="1">
      <alignment horizontal="center"/>
    </xf>
    <xf numFmtId="0" fontId="50" fillId="0" borderId="22" xfId="0" applyNumberFormat="1" applyFont="1" applyBorder="1" applyAlignment="1">
      <alignment horizontal="center"/>
    </xf>
    <xf numFmtId="0" fontId="19" fillId="0" borderId="9" xfId="6" applyFont="1" applyFill="1" applyBorder="1" applyAlignment="1">
      <alignment horizontal="center" vertical="center" wrapText="1"/>
    </xf>
    <xf numFmtId="0" fontId="19" fillId="0" borderId="27" xfId="6" applyFont="1" applyFill="1" applyBorder="1" applyAlignment="1">
      <alignment horizontal="center" vertical="center" wrapText="1"/>
    </xf>
    <xf numFmtId="0" fontId="19" fillId="0" borderId="29" xfId="6"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6" applyFont="1" applyFill="1" applyBorder="1" applyAlignment="1">
      <alignment horizontal="center" vertical="center"/>
    </xf>
    <xf numFmtId="0" fontId="19" fillId="0" borderId="8" xfId="6" applyFont="1" applyFill="1" applyBorder="1" applyAlignment="1">
      <alignment horizontal="center" vertical="center"/>
    </xf>
    <xf numFmtId="0" fontId="50" fillId="0" borderId="0" xfId="0" applyNumberFormat="1" applyFont="1" applyBorder="1" applyAlignment="1">
      <alignment horizontal="left" vertical="top"/>
    </xf>
    <xf numFmtId="0" fontId="48" fillId="0" borderId="0" xfId="0" applyNumberFormat="1" applyFont="1" applyFill="1" applyBorder="1" applyAlignment="1">
      <alignment horizontal="left" vertical="center"/>
    </xf>
    <xf numFmtId="0" fontId="50" fillId="0" borderId="26"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3" xfId="0" applyNumberFormat="1" applyFont="1" applyFill="1" applyBorder="1" applyAlignment="1">
      <alignment horizontal="center" vertical="center" wrapText="1"/>
    </xf>
    <xf numFmtId="0" fontId="50" fillId="0" borderId="12" xfId="0" applyNumberFormat="1" applyFont="1" applyFill="1" applyBorder="1" applyAlignment="1">
      <alignment horizontal="center"/>
    </xf>
    <xf numFmtId="0" fontId="50" fillId="0" borderId="25" xfId="0" applyNumberFormat="1" applyFont="1" applyFill="1" applyBorder="1" applyAlignment="1">
      <alignment horizontal="center"/>
    </xf>
    <xf numFmtId="0" fontId="50" fillId="0" borderId="8" xfId="0" applyNumberFormat="1" applyFont="1" applyFill="1" applyBorder="1" applyAlignment="1">
      <alignment horizontal="center"/>
    </xf>
    <xf numFmtId="0" fontId="50" fillId="0" borderId="12" xfId="0" applyNumberFormat="1" applyFont="1" applyFill="1" applyBorder="1" applyAlignment="1">
      <alignment horizontal="center" vertical="top"/>
    </xf>
    <xf numFmtId="0" fontId="50" fillId="0" borderId="25" xfId="0" applyNumberFormat="1" applyFont="1" applyFill="1" applyBorder="1" applyAlignment="1">
      <alignment horizontal="center" vertical="top"/>
    </xf>
    <xf numFmtId="0" fontId="50" fillId="0" borderId="8" xfId="0" applyNumberFormat="1" applyFont="1" applyFill="1" applyBorder="1" applyAlignment="1">
      <alignment horizontal="center" vertical="top"/>
    </xf>
    <xf numFmtId="0" fontId="19" fillId="0" borderId="12" xfId="6" applyFont="1" applyFill="1" applyBorder="1" applyAlignment="1">
      <alignment horizontal="center" vertical="center" wrapText="1"/>
    </xf>
    <xf numFmtId="0" fontId="19" fillId="0" borderId="8" xfId="6" applyFont="1" applyFill="1" applyBorder="1" applyAlignment="1">
      <alignment horizontal="center" vertical="center" wrapText="1"/>
    </xf>
    <xf numFmtId="0" fontId="48" fillId="0" borderId="3" xfId="0" applyNumberFormat="1" applyFont="1" applyFill="1" applyBorder="1" applyAlignment="1">
      <alignment horizontal="left" vertical="center"/>
    </xf>
    <xf numFmtId="0" fontId="48" fillId="0" borderId="25" xfId="0" applyNumberFormat="1" applyFont="1" applyFill="1" applyBorder="1" applyAlignment="1">
      <alignment horizontal="center" vertical="center"/>
    </xf>
    <xf numFmtId="0" fontId="50" fillId="0" borderId="3" xfId="0" applyNumberFormat="1" applyFont="1" applyBorder="1" applyAlignment="1">
      <alignment horizontal="center"/>
    </xf>
    <xf numFmtId="0" fontId="19" fillId="0" borderId="3" xfId="6" applyFont="1" applyFill="1" applyBorder="1" applyAlignment="1">
      <alignment horizontal="center" vertical="center" wrapText="1"/>
    </xf>
    <xf numFmtId="0" fontId="19" fillId="0" borderId="3" xfId="0" applyFont="1" applyFill="1" applyBorder="1" applyAlignment="1">
      <alignment horizontal="center" vertical="center" wrapText="1"/>
    </xf>
    <xf numFmtId="0" fontId="49" fillId="0" borderId="0" xfId="0" applyFont="1" applyFill="1" applyAlignment="1">
      <alignment horizontal="left"/>
    </xf>
    <xf numFmtId="0" fontId="19" fillId="0" borderId="3" xfId="6"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28" xfId="0" applyNumberFormat="1" applyFont="1" applyFill="1" applyBorder="1" applyAlignment="1">
      <alignment horizontal="center" vertical="center" wrapText="1"/>
    </xf>
    <xf numFmtId="0" fontId="56" fillId="3" borderId="25" xfId="0" applyNumberFormat="1" applyFont="1" applyFill="1" applyBorder="1" applyAlignment="1">
      <alignment horizontal="center" vertical="center"/>
    </xf>
    <xf numFmtId="0" fontId="58" fillId="0" borderId="3" xfId="0" applyNumberFormat="1" applyFont="1" applyFill="1" applyBorder="1" applyAlignment="1">
      <alignment horizontal="center" vertical="center" wrapText="1"/>
    </xf>
    <xf numFmtId="0" fontId="58" fillId="0" borderId="12" xfId="0" applyNumberFormat="1" applyFont="1" applyFill="1" applyBorder="1" applyAlignment="1">
      <alignment horizontal="center" vertical="center" wrapText="1"/>
    </xf>
    <xf numFmtId="0" fontId="58" fillId="0" borderId="25" xfId="0" applyNumberFormat="1" applyFont="1" applyFill="1" applyBorder="1" applyAlignment="1">
      <alignment horizontal="center" vertical="center" wrapText="1"/>
    </xf>
    <xf numFmtId="0" fontId="58" fillId="0" borderId="8"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8" fillId="0" borderId="28" xfId="0" applyNumberFormat="1" applyFont="1" applyFill="1" applyBorder="1" applyAlignment="1">
      <alignment horizontal="center" vertical="center" wrapText="1"/>
    </xf>
    <xf numFmtId="0" fontId="23" fillId="0" borderId="3" xfId="6" applyFont="1" applyFill="1" applyBorder="1" applyAlignment="1">
      <alignment horizontal="center" vertical="center" wrapText="1"/>
    </xf>
    <xf numFmtId="0" fontId="58" fillId="0" borderId="3" xfId="0" applyNumberFormat="1" applyFont="1" applyBorder="1" applyAlignment="1">
      <alignment horizontal="center"/>
    </xf>
    <xf numFmtId="0" fontId="23" fillId="0" borderId="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3" xfId="6" applyFont="1" applyFill="1" applyBorder="1" applyAlignment="1">
      <alignment horizontal="center" vertical="center"/>
    </xf>
    <xf numFmtId="0" fontId="23" fillId="0" borderId="9" xfId="6" applyFont="1" applyFill="1" applyBorder="1" applyAlignment="1">
      <alignment horizontal="center" vertical="center" wrapText="1"/>
    </xf>
    <xf numFmtId="0" fontId="23" fillId="0" borderId="29" xfId="6" applyFont="1" applyFill="1" applyBorder="1" applyAlignment="1">
      <alignment horizontal="center" vertical="center" wrapText="1"/>
    </xf>
    <xf numFmtId="0" fontId="60" fillId="0" borderId="12" xfId="0" applyNumberFormat="1" applyFont="1" applyFill="1" applyBorder="1" applyAlignment="1">
      <alignment horizontal="center" vertical="center"/>
    </xf>
    <xf numFmtId="0" fontId="60" fillId="0" borderId="25" xfId="0" applyNumberFormat="1" applyFont="1" applyFill="1" applyBorder="1" applyAlignment="1">
      <alignment horizontal="center" vertical="center"/>
    </xf>
    <xf numFmtId="0" fontId="60" fillId="0" borderId="8" xfId="0" applyNumberFormat="1" applyFont="1" applyFill="1" applyBorder="1" applyAlignment="1">
      <alignment horizontal="center" vertical="center"/>
    </xf>
    <xf numFmtId="0" fontId="60" fillId="0" borderId="9" xfId="0" applyNumberFormat="1" applyFont="1" applyFill="1" applyBorder="1" applyAlignment="1">
      <alignment horizontal="center" vertical="center" wrapText="1"/>
    </xf>
    <xf numFmtId="0" fontId="60" fillId="0" borderId="27" xfId="0" applyNumberFormat="1" applyFont="1" applyFill="1" applyBorder="1" applyAlignment="1">
      <alignment horizontal="center" vertical="center" wrapText="1"/>
    </xf>
    <xf numFmtId="0" fontId="60" fillId="0" borderId="29" xfId="0" applyNumberFormat="1" applyFont="1" applyFill="1" applyBorder="1" applyAlignment="1">
      <alignment horizontal="center" vertical="center" wrapText="1"/>
    </xf>
    <xf numFmtId="187" fontId="19" fillId="0" borderId="12" xfId="0" applyNumberFormat="1" applyFont="1" applyFill="1" applyBorder="1" applyAlignment="1">
      <alignment horizontal="left" vertical="top" wrapText="1"/>
    </xf>
    <xf numFmtId="187" fontId="19" fillId="0" borderId="25" xfId="0" applyNumberFormat="1" applyFont="1" applyFill="1" applyBorder="1" applyAlignment="1">
      <alignment horizontal="left" vertical="top" wrapText="1"/>
    </xf>
    <xf numFmtId="187" fontId="19" fillId="0" borderId="8" xfId="0" applyNumberFormat="1" applyFont="1" applyFill="1" applyBorder="1" applyAlignment="1">
      <alignment horizontal="left" vertical="top" wrapText="1"/>
    </xf>
    <xf numFmtId="0" fontId="23" fillId="0" borderId="12" xfId="0" applyFont="1" applyFill="1" applyBorder="1" applyAlignment="1">
      <alignment horizontal="center" vertical="top" wrapText="1"/>
    </xf>
    <xf numFmtId="0" fontId="23" fillId="0" borderId="25" xfId="0" applyFont="1" applyFill="1" applyBorder="1" applyAlignment="1">
      <alignment horizontal="center" vertical="top" wrapText="1"/>
    </xf>
    <xf numFmtId="0" fontId="23" fillId="0" borderId="8" xfId="0" applyFont="1" applyFill="1" applyBorder="1" applyAlignment="1">
      <alignment horizontal="center" vertical="top" wrapText="1"/>
    </xf>
    <xf numFmtId="0" fontId="19" fillId="0" borderId="12"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8" xfId="0" applyFont="1" applyFill="1" applyBorder="1" applyAlignment="1">
      <alignment horizontal="left" vertical="top" wrapText="1"/>
    </xf>
    <xf numFmtId="197" fontId="19" fillId="0" borderId="12" xfId="0" applyNumberFormat="1" applyFont="1" applyFill="1" applyBorder="1" applyAlignment="1">
      <alignment horizontal="left" vertical="top" wrapText="1"/>
    </xf>
    <xf numFmtId="197" fontId="19" fillId="0" borderId="25" xfId="0" applyNumberFormat="1" applyFont="1" applyFill="1" applyBorder="1" applyAlignment="1">
      <alignment horizontal="left" vertical="top" wrapText="1"/>
    </xf>
    <xf numFmtId="197" fontId="19" fillId="0" borderId="8" xfId="0" applyNumberFormat="1" applyFont="1" applyFill="1" applyBorder="1" applyAlignment="1">
      <alignment horizontal="left" vertical="top" wrapText="1"/>
    </xf>
    <xf numFmtId="0" fontId="19" fillId="4" borderId="9"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9" xfId="0" applyFont="1" applyFill="1" applyBorder="1" applyAlignment="1">
      <alignment horizontal="center" vertical="top" wrapText="1"/>
    </xf>
    <xf numFmtId="0" fontId="19" fillId="4" borderId="29" xfId="0" applyFont="1" applyFill="1" applyBorder="1" applyAlignment="1">
      <alignment horizontal="center" vertical="top" wrapText="1"/>
    </xf>
    <xf numFmtId="17" fontId="19" fillId="4" borderId="12" xfId="1" applyNumberFormat="1" applyFont="1" applyFill="1" applyBorder="1" applyAlignment="1">
      <alignment horizontal="center" vertical="top" wrapText="1"/>
    </xf>
    <xf numFmtId="17" fontId="19" fillId="4" borderId="8" xfId="1" applyNumberFormat="1" applyFont="1" applyFill="1" applyBorder="1" applyAlignment="1">
      <alignment horizontal="center" vertical="top" wrapText="1"/>
    </xf>
    <xf numFmtId="187" fontId="19" fillId="0" borderId="3" xfId="0" applyNumberFormat="1" applyFont="1" applyFill="1" applyBorder="1" applyAlignment="1">
      <alignment horizontal="center" vertical="top" wrapText="1"/>
    </xf>
    <xf numFmtId="0" fontId="74" fillId="0" borderId="0" xfId="0" applyFont="1" applyFill="1" applyBorder="1" applyAlignment="1">
      <alignment horizontal="left"/>
    </xf>
    <xf numFmtId="17" fontId="19" fillId="4" borderId="3" xfId="1" applyNumberFormat="1" applyFont="1" applyFill="1" applyBorder="1" applyAlignment="1">
      <alignment horizontal="center" vertical="top" wrapText="1"/>
    </xf>
    <xf numFmtId="0" fontId="19" fillId="4" borderId="3" xfId="1" applyNumberFormat="1" applyFont="1" applyFill="1" applyBorder="1" applyAlignment="1">
      <alignment horizontal="center" vertical="top" wrapText="1"/>
    </xf>
    <xf numFmtId="0" fontId="19" fillId="0" borderId="12" xfId="0" applyFont="1" applyFill="1" applyBorder="1" applyAlignment="1">
      <alignment horizontal="center"/>
    </xf>
    <xf numFmtId="0" fontId="19" fillId="0" borderId="25" xfId="0" applyFont="1" applyFill="1" applyBorder="1" applyAlignment="1">
      <alignment horizontal="center"/>
    </xf>
    <xf numFmtId="0" fontId="19" fillId="0" borderId="8" xfId="0" applyFont="1" applyFill="1" applyBorder="1" applyAlignment="1">
      <alignment horizontal="center"/>
    </xf>
    <xf numFmtId="0" fontId="19" fillId="4" borderId="3" xfId="0" applyFont="1" applyFill="1" applyBorder="1" applyAlignment="1">
      <alignment horizontal="center" vertical="center" wrapText="1"/>
    </xf>
    <xf numFmtId="0" fontId="60" fillId="4" borderId="3" xfId="0" applyFont="1" applyFill="1" applyBorder="1" applyAlignment="1">
      <alignment horizontal="center" vertical="center"/>
    </xf>
    <xf numFmtId="0" fontId="19" fillId="4" borderId="3" xfId="0" applyFont="1" applyFill="1" applyBorder="1"/>
    <xf numFmtId="0" fontId="49" fillId="0" borderId="0" xfId="0" applyNumberFormat="1" applyFont="1" applyFill="1" applyAlignment="1">
      <alignment horizontal="left" vertical="top" wrapText="1"/>
    </xf>
    <xf numFmtId="0" fontId="19" fillId="0" borderId="9" xfId="0" applyFont="1" applyFill="1" applyBorder="1" applyAlignment="1">
      <alignment horizontal="center" vertical="center" wrapText="1"/>
    </xf>
    <xf numFmtId="17" fontId="19" fillId="0" borderId="3" xfId="1" applyNumberFormat="1" applyFont="1" applyFill="1" applyBorder="1" applyAlignment="1">
      <alignment horizontal="center" vertical="top" wrapText="1"/>
    </xf>
    <xf numFmtId="0" fontId="19" fillId="0" borderId="3" xfId="1" applyNumberFormat="1" applyFont="1" applyFill="1" applyBorder="1" applyAlignment="1">
      <alignment horizontal="center" vertical="top" wrapText="1"/>
    </xf>
    <xf numFmtId="197" fontId="56" fillId="0" borderId="28" xfId="0" applyNumberFormat="1" applyFont="1" applyFill="1" applyBorder="1" applyAlignment="1">
      <alignment horizontal="center" vertical="top"/>
    </xf>
    <xf numFmtId="197" fontId="56" fillId="0" borderId="11" xfId="0" applyNumberFormat="1" applyFont="1" applyFill="1" applyBorder="1" applyAlignment="1">
      <alignment horizontal="center" vertical="top"/>
    </xf>
    <xf numFmtId="197" fontId="56" fillId="0" borderId="12" xfId="0" applyNumberFormat="1" applyFont="1" applyFill="1" applyBorder="1" applyAlignment="1">
      <alignment horizontal="center" vertical="top"/>
    </xf>
    <xf numFmtId="197" fontId="56" fillId="0" borderId="25" xfId="0" applyNumberFormat="1" applyFont="1" applyFill="1" applyBorder="1" applyAlignment="1">
      <alignment horizontal="center" vertical="top"/>
    </xf>
    <xf numFmtId="0" fontId="60" fillId="0" borderId="3" xfId="0" applyFont="1" applyFill="1" applyBorder="1" applyAlignment="1">
      <alignment horizontal="center" vertical="top"/>
    </xf>
    <xf numFmtId="205" fontId="74" fillId="0" borderId="12" xfId="17" applyFont="1" applyBorder="1" applyAlignment="1">
      <alignment horizontal="left" vertical="top"/>
    </xf>
    <xf numFmtId="205" fontId="74" fillId="0" borderId="25" xfId="17" applyFont="1" applyBorder="1" applyAlignment="1">
      <alignment horizontal="left" vertical="top"/>
    </xf>
    <xf numFmtId="0" fontId="3" fillId="0" borderId="25" xfId="16" applyFill="1" applyBorder="1"/>
    <xf numFmtId="166" fontId="52" fillId="0" borderId="12" xfId="17" applyNumberFormat="1" applyFont="1" applyBorder="1" applyAlignment="1">
      <alignment horizontal="center" vertical="center" wrapText="1"/>
    </xf>
    <xf numFmtId="166" fontId="52" fillId="0" borderId="8" xfId="17" applyNumberFormat="1" applyFont="1" applyBorder="1" applyAlignment="1">
      <alignment horizontal="center" vertical="center" wrapText="1"/>
    </xf>
    <xf numFmtId="205" fontId="52" fillId="0" borderId="25" xfId="17" applyFont="1" applyBorder="1"/>
    <xf numFmtId="0" fontId="3" fillId="0" borderId="8" xfId="16" applyFill="1" applyBorder="1" applyAlignment="1"/>
    <xf numFmtId="205" fontId="78" fillId="0" borderId="12" xfId="17" applyFont="1" applyBorder="1" applyAlignment="1">
      <alignment horizontal="left" vertical="top" wrapText="1"/>
    </xf>
    <xf numFmtId="205" fontId="74" fillId="0" borderId="25" xfId="17" applyFont="1" applyBorder="1" applyAlignment="1">
      <alignment horizontal="left" vertical="top" wrapText="1"/>
    </xf>
    <xf numFmtId="186" fontId="52" fillId="0" borderId="12" xfId="18" applyNumberFormat="1" applyFont="1" applyBorder="1" applyAlignment="1">
      <alignment horizontal="center" wrapText="1"/>
    </xf>
    <xf numFmtId="186" fontId="52" fillId="0" borderId="8" xfId="18" applyNumberFormat="1" applyFont="1" applyBorder="1" applyAlignment="1">
      <alignment horizontal="center" wrapText="1"/>
    </xf>
    <xf numFmtId="205" fontId="74" fillId="0" borderId="12" xfId="17" applyFont="1" applyBorder="1" applyAlignment="1">
      <alignment horizontal="left" vertical="top" wrapText="1"/>
    </xf>
    <xf numFmtId="205" fontId="49" fillId="0" borderId="0" xfId="17" applyFont="1" applyAlignment="1">
      <alignment horizontal="left" vertical="center" wrapText="1"/>
    </xf>
    <xf numFmtId="205" fontId="50" fillId="0" borderId="0" xfId="17" applyFont="1" applyAlignment="1">
      <alignment horizontal="left" vertical="center" wrapText="1"/>
    </xf>
  </cellXfs>
  <cellStyles count="19">
    <cellStyle name="Comma" xfId="1" builtinId="3"/>
    <cellStyle name="Comma 2" xfId="2"/>
    <cellStyle name="Comma 3" xfId="3"/>
    <cellStyle name="Indian Comma" xfId="4"/>
    <cellStyle name="Normal" xfId="0" builtinId="0"/>
    <cellStyle name="Normal 2" xfId="14"/>
    <cellStyle name="Normal 3" xfId="5"/>
    <cellStyle name="Normal 3 144" xfId="6"/>
    <cellStyle name="Normal 4" xfId="15"/>
    <cellStyle name="Normal 5" xfId="7"/>
    <cellStyle name="Normal 6" xfId="8"/>
    <cellStyle name="Normal 6 2" xfId="18"/>
    <cellStyle name="Normal 60" xfId="9"/>
    <cellStyle name="Normal 7" xfId="10"/>
    <cellStyle name="Normal 8" xfId="11"/>
    <cellStyle name="Normal 9" xfId="16"/>
    <cellStyle name="Normal_tables-oct" xfId="12"/>
    <cellStyle name="Normal_tables-oct 2" xfId="17"/>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49/Desktop/Bulletin%20August%202020/DEPA%202%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EBI\SUMIT%20DATA\01.%20Monthly%20Bulletin\00.%20Working\02.%20Annexure\Raw%20Data\DEPA2\Bulletin%20tables%20%20Aug%20%20%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4"/>
      <sheetName val="65"/>
      <sheetName val="66"/>
      <sheetName val="67"/>
      <sheetName val="68"/>
      <sheetName val="69"/>
      <sheetName val="70"/>
      <sheetName val="71"/>
      <sheetName val="72"/>
      <sheetName val="73"/>
      <sheetName val="74"/>
    </sheetNames>
    <sheetDataSet>
      <sheetData sheetId="0"/>
      <sheetData sheetId="1"/>
      <sheetData sheetId="2"/>
      <sheetData sheetId="3">
        <row r="12">
          <cell r="A12" t="str">
            <v>$ indicates as on July 31, 2020</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3"/>
      <sheetName val="64"/>
      <sheetName val="65"/>
      <sheetName val="66"/>
      <sheetName val="67"/>
      <sheetName val="68"/>
      <sheetName val="69"/>
      <sheetName val="70"/>
      <sheetName val="71"/>
      <sheetName val="72"/>
      <sheetName val="73"/>
    </sheetNames>
    <sheetDataSet>
      <sheetData sheetId="0" refreshError="1"/>
      <sheetData sheetId="1" refreshError="1"/>
      <sheetData sheetId="2" refreshError="1"/>
      <sheetData sheetId="3">
        <row r="12">
          <cell r="A12" t="str">
            <v>$ indicates as on August 31, 2020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8"/>
  <sheetViews>
    <sheetView tabSelected="1" zoomScaleNormal="100" workbookViewId="0">
      <selection activeCell="F6" sqref="F6"/>
    </sheetView>
  </sheetViews>
  <sheetFormatPr defaultRowHeight="12.75" x14ac:dyDescent="0.2"/>
  <cols>
    <col min="1" max="1" width="102.140625" bestFit="1" customWidth="1"/>
    <col min="2" max="2" width="4.7109375" bestFit="1" customWidth="1"/>
  </cols>
  <sheetData>
    <row r="1" spans="1:1" s="243" customFormat="1" ht="18.75" customHeight="1" x14ac:dyDescent="0.35">
      <c r="A1" s="1" t="s">
        <v>0</v>
      </c>
    </row>
    <row r="2" spans="1:1" s="243" customFormat="1" ht="18" customHeight="1" x14ac:dyDescent="0.2">
      <c r="A2" s="2" t="s">
        <v>880</v>
      </c>
    </row>
    <row r="3" spans="1:1" s="243" customFormat="1" ht="18" customHeight="1" x14ac:dyDescent="0.2">
      <c r="A3" s="2" t="s">
        <v>877</v>
      </c>
    </row>
    <row r="4" spans="1:1" s="243" customFormat="1" ht="18" customHeight="1" x14ac:dyDescent="0.2">
      <c r="A4" s="2" t="s">
        <v>873</v>
      </c>
    </row>
    <row r="5" spans="1:1" s="243" customFormat="1" ht="18" customHeight="1" x14ac:dyDescent="0.2">
      <c r="A5" s="2" t="s">
        <v>533</v>
      </c>
    </row>
    <row r="6" spans="1:1" s="243" customFormat="1" ht="18" customHeight="1" x14ac:dyDescent="0.2">
      <c r="A6" s="2" t="s">
        <v>534</v>
      </c>
    </row>
    <row r="7" spans="1:1" s="243" customFormat="1" ht="18" customHeight="1" x14ac:dyDescent="0.2">
      <c r="A7" s="2" t="s">
        <v>535</v>
      </c>
    </row>
    <row r="8" spans="1:1" s="243" customFormat="1" ht="18" customHeight="1" x14ac:dyDescent="0.2">
      <c r="A8" s="2" t="s">
        <v>536</v>
      </c>
    </row>
    <row r="9" spans="1:1" s="243" customFormat="1" ht="33" x14ac:dyDescent="0.2">
      <c r="A9" s="3" t="s">
        <v>537</v>
      </c>
    </row>
    <row r="10" spans="1:1" s="243" customFormat="1" ht="18" customHeight="1" x14ac:dyDescent="0.2">
      <c r="A10" s="2" t="s">
        <v>538</v>
      </c>
    </row>
    <row r="11" spans="1:1" s="243" customFormat="1" ht="18" customHeight="1" x14ac:dyDescent="0.2">
      <c r="A11" s="2" t="s">
        <v>539</v>
      </c>
    </row>
    <row r="12" spans="1:1" s="243" customFormat="1" ht="18" customHeight="1" x14ac:dyDescent="0.2">
      <c r="A12" s="2" t="s">
        <v>878</v>
      </c>
    </row>
    <row r="13" spans="1:1" s="243" customFormat="1" ht="18" customHeight="1" x14ac:dyDescent="0.2">
      <c r="A13" s="2" t="s">
        <v>879</v>
      </c>
    </row>
    <row r="14" spans="1:1" s="243" customFormat="1" ht="18" customHeight="1" x14ac:dyDescent="0.2">
      <c r="A14" s="2" t="s">
        <v>540</v>
      </c>
    </row>
    <row r="15" spans="1:1" s="243" customFormat="1" ht="18" customHeight="1" x14ac:dyDescent="0.2">
      <c r="A15" s="2" t="s">
        <v>541</v>
      </c>
    </row>
    <row r="16" spans="1:1" s="243" customFormat="1" ht="18" customHeight="1" x14ac:dyDescent="0.2">
      <c r="A16" s="2" t="s">
        <v>542</v>
      </c>
    </row>
    <row r="17" spans="1:1" s="243" customFormat="1" ht="18" customHeight="1" x14ac:dyDescent="0.2">
      <c r="A17" s="2" t="s">
        <v>870</v>
      </c>
    </row>
    <row r="18" spans="1:1" s="243" customFormat="1" ht="18" customHeight="1" x14ac:dyDescent="0.2">
      <c r="A18" s="2" t="s">
        <v>543</v>
      </c>
    </row>
    <row r="19" spans="1:1" s="243" customFormat="1" ht="18" customHeight="1" x14ac:dyDescent="0.2">
      <c r="A19" s="2" t="s">
        <v>544</v>
      </c>
    </row>
    <row r="20" spans="1:1" s="243" customFormat="1" ht="18" customHeight="1" x14ac:dyDescent="0.2">
      <c r="A20" s="2" t="s">
        <v>545</v>
      </c>
    </row>
    <row r="21" spans="1:1" s="243" customFormat="1" ht="18" customHeight="1" x14ac:dyDescent="0.2">
      <c r="A21" s="2" t="s">
        <v>881</v>
      </c>
    </row>
    <row r="22" spans="1:1" s="243" customFormat="1" ht="18" customHeight="1" x14ac:dyDescent="0.2">
      <c r="A22" s="2" t="s">
        <v>546</v>
      </c>
    </row>
    <row r="23" spans="1:1" s="243" customFormat="1" ht="18" customHeight="1" x14ac:dyDescent="0.2">
      <c r="A23" s="2" t="s">
        <v>547</v>
      </c>
    </row>
    <row r="24" spans="1:1" s="243" customFormat="1" ht="18" customHeight="1" x14ac:dyDescent="0.2">
      <c r="A24" s="2" t="s">
        <v>548</v>
      </c>
    </row>
    <row r="25" spans="1:1" s="243" customFormat="1" ht="18" customHeight="1" x14ac:dyDescent="0.2">
      <c r="A25" s="2" t="s">
        <v>1166</v>
      </c>
    </row>
    <row r="26" spans="1:1" s="243" customFormat="1" ht="18" customHeight="1" x14ac:dyDescent="0.2">
      <c r="A26" s="2" t="s">
        <v>1167</v>
      </c>
    </row>
    <row r="27" spans="1:1" s="243" customFormat="1" ht="18" customHeight="1" x14ac:dyDescent="0.2">
      <c r="A27" s="2" t="s">
        <v>1168</v>
      </c>
    </row>
    <row r="28" spans="1:1" s="243" customFormat="1" ht="18" customHeight="1" x14ac:dyDescent="0.2">
      <c r="A28" s="2" t="s">
        <v>882</v>
      </c>
    </row>
    <row r="29" spans="1:1" s="243" customFormat="1" ht="18" customHeight="1" x14ac:dyDescent="0.2">
      <c r="A29" s="2" t="s">
        <v>884</v>
      </c>
    </row>
    <row r="30" spans="1:1" s="243" customFormat="1" ht="18" customHeight="1" x14ac:dyDescent="0.2">
      <c r="A30" s="2" t="s">
        <v>896</v>
      </c>
    </row>
    <row r="31" spans="1:1" s="243" customFormat="1" ht="18" customHeight="1" x14ac:dyDescent="0.2">
      <c r="A31" s="2" t="s">
        <v>934</v>
      </c>
    </row>
    <row r="32" spans="1:1" s="243" customFormat="1" ht="18" customHeight="1" x14ac:dyDescent="0.2">
      <c r="A32" s="2" t="s">
        <v>549</v>
      </c>
    </row>
    <row r="33" spans="1:1" s="243" customFormat="1" ht="18" customHeight="1" x14ac:dyDescent="0.2">
      <c r="A33" s="2" t="s">
        <v>550</v>
      </c>
    </row>
    <row r="34" spans="1:1" s="243" customFormat="1" ht="18" customHeight="1" x14ac:dyDescent="0.2">
      <c r="A34" s="2" t="s">
        <v>551</v>
      </c>
    </row>
    <row r="35" spans="1:1" s="243" customFormat="1" ht="18" customHeight="1" x14ac:dyDescent="0.2">
      <c r="A35" s="2" t="s">
        <v>552</v>
      </c>
    </row>
    <row r="36" spans="1:1" s="243" customFormat="1" ht="18" customHeight="1" x14ac:dyDescent="0.2">
      <c r="A36" s="2" t="s">
        <v>553</v>
      </c>
    </row>
    <row r="37" spans="1:1" s="243" customFormat="1" ht="18" customHeight="1" x14ac:dyDescent="0.2">
      <c r="A37" s="2" t="s">
        <v>952</v>
      </c>
    </row>
    <row r="38" spans="1:1" s="243" customFormat="1" ht="18" customHeight="1" x14ac:dyDescent="0.2">
      <c r="A38" s="2" t="s">
        <v>554</v>
      </c>
    </row>
    <row r="39" spans="1:1" s="243" customFormat="1" ht="18" customHeight="1" x14ac:dyDescent="0.2">
      <c r="A39" s="2" t="s">
        <v>555</v>
      </c>
    </row>
    <row r="40" spans="1:1" s="243" customFormat="1" ht="18" customHeight="1" x14ac:dyDescent="0.2">
      <c r="A40" s="2" t="s">
        <v>556</v>
      </c>
    </row>
    <row r="41" spans="1:1" s="243" customFormat="1" ht="18" customHeight="1" x14ac:dyDescent="0.2">
      <c r="A41" s="2" t="s">
        <v>557</v>
      </c>
    </row>
    <row r="42" spans="1:1" s="243" customFormat="1" ht="18" customHeight="1" x14ac:dyDescent="0.2">
      <c r="A42" s="2" t="s">
        <v>558</v>
      </c>
    </row>
    <row r="43" spans="1:1" s="243" customFormat="1" ht="18" customHeight="1" x14ac:dyDescent="0.2">
      <c r="A43" s="2" t="s">
        <v>559</v>
      </c>
    </row>
    <row r="44" spans="1:1" s="243" customFormat="1" ht="18" customHeight="1" x14ac:dyDescent="0.2">
      <c r="A44" s="2" t="s">
        <v>560</v>
      </c>
    </row>
    <row r="45" spans="1:1" s="243" customFormat="1" ht="18" customHeight="1" x14ac:dyDescent="0.2">
      <c r="A45" s="2" t="s">
        <v>890</v>
      </c>
    </row>
    <row r="46" spans="1:1" s="243" customFormat="1" ht="18" customHeight="1" x14ac:dyDescent="0.2">
      <c r="A46" s="2" t="s">
        <v>561</v>
      </c>
    </row>
    <row r="47" spans="1:1" s="243" customFormat="1" ht="18" customHeight="1" x14ac:dyDescent="0.2">
      <c r="A47" s="2" t="s">
        <v>562</v>
      </c>
    </row>
    <row r="48" spans="1:1" s="243" customFormat="1" ht="18" customHeight="1" x14ac:dyDescent="0.2">
      <c r="A48" s="2" t="s">
        <v>563</v>
      </c>
    </row>
    <row r="49" spans="1:1" s="243" customFormat="1" ht="18" customHeight="1" x14ac:dyDescent="0.2">
      <c r="A49" s="2" t="s">
        <v>893</v>
      </c>
    </row>
    <row r="50" spans="1:1" s="243" customFormat="1" ht="18" customHeight="1" x14ac:dyDescent="0.2">
      <c r="A50" s="2" t="s">
        <v>895</v>
      </c>
    </row>
    <row r="51" spans="1:1" s="243" customFormat="1" ht="18" customHeight="1" x14ac:dyDescent="0.2">
      <c r="A51" s="2" t="s">
        <v>897</v>
      </c>
    </row>
    <row r="52" spans="1:1" s="243" customFormat="1" ht="18" customHeight="1" x14ac:dyDescent="0.2">
      <c r="A52" s="2" t="s">
        <v>900</v>
      </c>
    </row>
    <row r="53" spans="1:1" s="243" customFormat="1" ht="18" customHeight="1" x14ac:dyDescent="0.2">
      <c r="A53" s="2" t="s">
        <v>902</v>
      </c>
    </row>
    <row r="54" spans="1:1" s="243" customFormat="1" ht="18" customHeight="1" x14ac:dyDescent="0.2">
      <c r="A54" s="2" t="s">
        <v>564</v>
      </c>
    </row>
    <row r="55" spans="1:1" s="243" customFormat="1" ht="29.25" customHeight="1" x14ac:dyDescent="0.2">
      <c r="A55" s="3" t="s">
        <v>903</v>
      </c>
    </row>
    <row r="56" spans="1:1" s="243" customFormat="1" ht="18" customHeight="1" x14ac:dyDescent="0.2">
      <c r="A56" s="2" t="s">
        <v>565</v>
      </c>
    </row>
    <row r="57" spans="1:1" s="243" customFormat="1" ht="18" customHeight="1" x14ac:dyDescent="0.2">
      <c r="A57" s="2" t="s">
        <v>906</v>
      </c>
    </row>
    <row r="58" spans="1:1" s="243" customFormat="1" ht="18" customHeight="1" x14ac:dyDescent="0.2">
      <c r="A58" s="2" t="s">
        <v>566</v>
      </c>
    </row>
    <row r="59" spans="1:1" s="243" customFormat="1" ht="18" customHeight="1" x14ac:dyDescent="0.2">
      <c r="A59" s="2" t="s">
        <v>908</v>
      </c>
    </row>
    <row r="60" spans="1:1" s="243" customFormat="1" ht="18" customHeight="1" x14ac:dyDescent="0.2">
      <c r="A60" s="2" t="s">
        <v>910</v>
      </c>
    </row>
    <row r="61" spans="1:1" s="243" customFormat="1" ht="18" customHeight="1" x14ac:dyDescent="0.2">
      <c r="A61" s="2" t="s">
        <v>1169</v>
      </c>
    </row>
    <row r="62" spans="1:1" s="243" customFormat="1" ht="18" customHeight="1" x14ac:dyDescent="0.2">
      <c r="A62" s="2" t="s">
        <v>567</v>
      </c>
    </row>
    <row r="63" spans="1:1" s="243" customFormat="1" ht="18" customHeight="1" x14ac:dyDescent="0.2">
      <c r="A63" s="2" t="s">
        <v>1170</v>
      </c>
    </row>
    <row r="64" spans="1:1" s="243" customFormat="1" ht="18" customHeight="1" x14ac:dyDescent="0.2">
      <c r="A64" s="2" t="s">
        <v>911</v>
      </c>
    </row>
    <row r="65" spans="1:1" s="243" customFormat="1" ht="18" customHeight="1" x14ac:dyDescent="0.2">
      <c r="A65" s="2" t="s">
        <v>912</v>
      </c>
    </row>
    <row r="66" spans="1:1" s="243" customFormat="1" ht="18" customHeight="1" x14ac:dyDescent="0.2">
      <c r="A66" s="2" t="s">
        <v>914</v>
      </c>
    </row>
    <row r="67" spans="1:1" s="243" customFormat="1" ht="18" customHeight="1" x14ac:dyDescent="0.2">
      <c r="A67" s="2" t="s">
        <v>568</v>
      </c>
    </row>
    <row r="68" spans="1:1" s="243" customFormat="1" ht="18" customHeight="1" x14ac:dyDescent="0.2">
      <c r="A68" s="2" t="s">
        <v>917</v>
      </c>
    </row>
    <row r="69" spans="1:1" s="243" customFormat="1" ht="18" customHeight="1" x14ac:dyDescent="0.2">
      <c r="A69" s="2" t="s">
        <v>918</v>
      </c>
    </row>
    <row r="70" spans="1:1" s="243" customFormat="1" ht="18" customHeight="1" x14ac:dyDescent="0.2">
      <c r="A70" s="2" t="s">
        <v>919</v>
      </c>
    </row>
    <row r="71" spans="1:1" s="243" customFormat="1" ht="18" customHeight="1" x14ac:dyDescent="0.2">
      <c r="A71" s="2" t="s">
        <v>923</v>
      </c>
    </row>
    <row r="72" spans="1:1" s="243" customFormat="1" ht="18" customHeight="1" x14ac:dyDescent="0.2">
      <c r="A72" s="2" t="s">
        <v>924</v>
      </c>
    </row>
    <row r="73" spans="1:1" s="243" customFormat="1" ht="18" customHeight="1" x14ac:dyDescent="0.2">
      <c r="A73" s="2" t="s">
        <v>926</v>
      </c>
    </row>
    <row r="74" spans="1:1" s="243" customFormat="1" ht="18" customHeight="1" x14ac:dyDescent="0.2">
      <c r="A74" s="2" t="s">
        <v>927</v>
      </c>
    </row>
    <row r="75" spans="1:1" s="243" customFormat="1" ht="18" customHeight="1" x14ac:dyDescent="0.2">
      <c r="A75" s="2" t="s">
        <v>569</v>
      </c>
    </row>
    <row r="76" spans="1:1" s="243" customFormat="1" ht="28.35" customHeight="1" x14ac:dyDescent="0.2"/>
    <row r="78" spans="1:1" ht="17.25" x14ac:dyDescent="0.2">
      <c r="A78" s="244" t="s">
        <v>940</v>
      </c>
    </row>
  </sheetData>
  <pageMargins left="0.78431372549019618" right="0.78431372549019618" top="0.98039215686274517" bottom="0.98039215686274517" header="0.50980392156862753" footer="0.50980392156862753"/>
  <pageSetup paperSize="9" scale="5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4"/>
  <sheetViews>
    <sheetView zoomScaleNormal="100" workbookViewId="0">
      <selection activeCell="J15" sqref="J15"/>
    </sheetView>
  </sheetViews>
  <sheetFormatPr defaultRowHeight="15" x14ac:dyDescent="0.25"/>
  <cols>
    <col min="1" max="1" width="8.7109375" style="628" customWidth="1"/>
    <col min="2" max="2" width="8" style="628" customWidth="1"/>
    <col min="3" max="3" width="8.28515625" style="628" customWidth="1"/>
    <col min="4" max="4" width="7.5703125" style="628" customWidth="1"/>
    <col min="5" max="5" width="8.5703125" style="628" bestFit="1" customWidth="1"/>
    <col min="6" max="6" width="7.5703125" style="628" customWidth="1"/>
    <col min="7" max="7" width="8.5703125" style="628" bestFit="1" customWidth="1"/>
    <col min="8" max="8" width="7.5703125" style="628" customWidth="1"/>
    <col min="9" max="9" width="8.5703125" style="628" bestFit="1" customWidth="1"/>
    <col min="10" max="10" width="7.5703125" style="628" customWidth="1"/>
    <col min="11" max="11" width="8.5703125" style="628" bestFit="1" customWidth="1"/>
    <col min="12" max="12" width="8" style="628" customWidth="1"/>
    <col min="13" max="13" width="8.5703125" style="628" bestFit="1" customWidth="1"/>
    <col min="14" max="14" width="7.28515625" style="628" bestFit="1" customWidth="1"/>
    <col min="15" max="15" width="8" style="628" bestFit="1" customWidth="1"/>
    <col min="16" max="16384" width="9.140625" style="628"/>
  </cols>
  <sheetData>
    <row r="1" spans="1:15" ht="15" customHeight="1" x14ac:dyDescent="0.25">
      <c r="A1" s="969" t="s">
        <v>757</v>
      </c>
      <c r="B1" s="969"/>
      <c r="C1" s="969"/>
      <c r="D1" s="969"/>
      <c r="E1" s="969"/>
      <c r="F1" s="969"/>
      <c r="G1" s="969"/>
      <c r="H1" s="969"/>
      <c r="I1" s="969"/>
      <c r="J1" s="969"/>
      <c r="K1" s="969"/>
      <c r="L1" s="969"/>
      <c r="M1" s="969"/>
      <c r="N1" s="969"/>
    </row>
    <row r="2" spans="1:15" s="681" customFormat="1" x14ac:dyDescent="0.2">
      <c r="A2" s="970" t="s">
        <v>65</v>
      </c>
      <c r="B2" s="972" t="s">
        <v>67</v>
      </c>
      <c r="C2" s="973"/>
      <c r="D2" s="972" t="s">
        <v>100</v>
      </c>
      <c r="E2" s="973"/>
      <c r="F2" s="972" t="s">
        <v>101</v>
      </c>
      <c r="G2" s="973"/>
      <c r="H2" s="972" t="s">
        <v>102</v>
      </c>
      <c r="I2" s="973"/>
      <c r="J2" s="972" t="s">
        <v>103</v>
      </c>
      <c r="K2" s="973"/>
      <c r="L2" s="972" t="s">
        <v>758</v>
      </c>
      <c r="M2" s="973"/>
      <c r="N2" s="972" t="s">
        <v>759</v>
      </c>
      <c r="O2" s="973"/>
    </row>
    <row r="3" spans="1:15" s="681" customFormat="1" ht="38.25" x14ac:dyDescent="0.2">
      <c r="A3" s="971"/>
      <c r="B3" s="682" t="s">
        <v>86</v>
      </c>
      <c r="C3" s="683" t="s">
        <v>644</v>
      </c>
      <c r="D3" s="682" t="s">
        <v>86</v>
      </c>
      <c r="E3" s="683" t="s">
        <v>644</v>
      </c>
      <c r="F3" s="682" t="s">
        <v>86</v>
      </c>
      <c r="G3" s="683" t="s">
        <v>644</v>
      </c>
      <c r="H3" s="682" t="s">
        <v>86</v>
      </c>
      <c r="I3" s="683" t="s">
        <v>644</v>
      </c>
      <c r="J3" s="682" t="s">
        <v>86</v>
      </c>
      <c r="K3" s="683" t="s">
        <v>644</v>
      </c>
      <c r="L3" s="682" t="s">
        <v>86</v>
      </c>
      <c r="M3" s="683" t="s">
        <v>644</v>
      </c>
      <c r="N3" s="682" t="s">
        <v>86</v>
      </c>
      <c r="O3" s="683" t="s">
        <v>644</v>
      </c>
    </row>
    <row r="4" spans="1:15" s="681" customFormat="1" x14ac:dyDescent="0.2">
      <c r="A4" s="684" t="s">
        <v>72</v>
      </c>
      <c r="B4" s="685">
        <v>76</v>
      </c>
      <c r="C4" s="685">
        <v>76964.911663199993</v>
      </c>
      <c r="D4" s="685">
        <v>19</v>
      </c>
      <c r="E4" s="685">
        <v>59.28</v>
      </c>
      <c r="F4" s="685">
        <v>12</v>
      </c>
      <c r="G4" s="685">
        <v>89.88</v>
      </c>
      <c r="H4" s="685">
        <v>24</v>
      </c>
      <c r="I4" s="685">
        <v>481.42686700000002</v>
      </c>
      <c r="J4" s="685">
        <v>1</v>
      </c>
      <c r="K4" s="685">
        <v>60</v>
      </c>
      <c r="L4" s="685">
        <v>8</v>
      </c>
      <c r="M4" s="685">
        <v>2606.6236902000001</v>
      </c>
      <c r="N4" s="685">
        <v>12</v>
      </c>
      <c r="O4" s="685">
        <v>73667.701105999993</v>
      </c>
    </row>
    <row r="5" spans="1:15" s="686" customFormat="1" x14ac:dyDescent="0.25">
      <c r="A5" s="684" t="s">
        <v>75</v>
      </c>
      <c r="B5" s="632">
        <f>SUM(B6:B10)</f>
        <v>19</v>
      </c>
      <c r="C5" s="632">
        <f t="shared" ref="C5:O5" si="0">SUM(C6:C10)</f>
        <v>75158.899974999993</v>
      </c>
      <c r="D5" s="632">
        <f t="shared" si="0"/>
        <v>5</v>
      </c>
      <c r="E5" s="632">
        <f t="shared" si="0"/>
        <v>16.669999999999998</v>
      </c>
      <c r="F5" s="632">
        <f t="shared" si="0"/>
        <v>2</v>
      </c>
      <c r="G5" s="632">
        <f t="shared" si="0"/>
        <v>15.18</v>
      </c>
      <c r="H5" s="632">
        <f t="shared" si="0"/>
        <v>2</v>
      </c>
      <c r="I5" s="632">
        <f t="shared" si="0"/>
        <v>35.380000000000003</v>
      </c>
      <c r="J5" s="632">
        <f t="shared" si="0"/>
        <v>1</v>
      </c>
      <c r="K5" s="632">
        <f t="shared" si="0"/>
        <v>79.53</v>
      </c>
      <c r="L5" s="632">
        <f t="shared" si="0"/>
        <v>4</v>
      </c>
      <c r="M5" s="632">
        <f t="shared" si="0"/>
        <v>1311.8099750000001</v>
      </c>
      <c r="N5" s="632">
        <f t="shared" si="0"/>
        <v>5</v>
      </c>
      <c r="O5" s="632">
        <f t="shared" si="0"/>
        <v>73700.33</v>
      </c>
    </row>
    <row r="6" spans="1:15" s="668" customFormat="1" x14ac:dyDescent="0.25">
      <c r="A6" s="653">
        <v>43922</v>
      </c>
      <c r="B6" s="639">
        <f>D6+F6</f>
        <v>3</v>
      </c>
      <c r="C6" s="639">
        <f>E6+G6</f>
        <v>13.919999999999998</v>
      </c>
      <c r="D6" s="687">
        <v>2</v>
      </c>
      <c r="E6" s="687">
        <v>5.64</v>
      </c>
      <c r="F6" s="687">
        <v>1</v>
      </c>
      <c r="G6" s="687">
        <v>8.2799999999999994</v>
      </c>
      <c r="H6" s="687">
        <v>0</v>
      </c>
      <c r="I6" s="687">
        <v>0</v>
      </c>
      <c r="J6" s="687">
        <v>0</v>
      </c>
      <c r="K6" s="687">
        <v>0</v>
      </c>
      <c r="L6" s="687">
        <v>0</v>
      </c>
      <c r="M6" s="687">
        <v>0</v>
      </c>
      <c r="N6" s="687">
        <v>0</v>
      </c>
      <c r="O6" s="687">
        <v>0</v>
      </c>
    </row>
    <row r="7" spans="1:15" s="668" customFormat="1" x14ac:dyDescent="0.25">
      <c r="A7" s="653">
        <v>43952</v>
      </c>
      <c r="B7" s="639">
        <v>0</v>
      </c>
      <c r="C7" s="639">
        <v>0</v>
      </c>
      <c r="D7" s="639">
        <v>0</v>
      </c>
      <c r="E7" s="639">
        <v>0</v>
      </c>
      <c r="F7" s="639">
        <v>0</v>
      </c>
      <c r="G7" s="639">
        <v>0</v>
      </c>
      <c r="H7" s="639">
        <v>0</v>
      </c>
      <c r="I7" s="639">
        <v>0</v>
      </c>
      <c r="J7" s="639">
        <v>0</v>
      </c>
      <c r="K7" s="639">
        <v>0</v>
      </c>
      <c r="L7" s="639">
        <v>0</v>
      </c>
      <c r="M7" s="639">
        <v>0</v>
      </c>
      <c r="N7" s="639">
        <v>0</v>
      </c>
      <c r="O7" s="639">
        <v>0</v>
      </c>
    </row>
    <row r="8" spans="1:15" s="668" customFormat="1" x14ac:dyDescent="0.25">
      <c r="A8" s="653">
        <v>43983</v>
      </c>
      <c r="B8" s="639">
        <v>2</v>
      </c>
      <c r="C8" s="639">
        <f>E8+O8</f>
        <v>53126.659999999996</v>
      </c>
      <c r="D8" s="639">
        <v>1</v>
      </c>
      <c r="E8" s="639">
        <v>2.46</v>
      </c>
      <c r="F8" s="639">
        <v>0</v>
      </c>
      <c r="G8" s="639">
        <v>0</v>
      </c>
      <c r="H8" s="639">
        <v>0</v>
      </c>
      <c r="I8" s="639">
        <v>0</v>
      </c>
      <c r="J8" s="639">
        <v>0</v>
      </c>
      <c r="K8" s="639">
        <v>0</v>
      </c>
      <c r="L8" s="639">
        <v>0</v>
      </c>
      <c r="M8" s="639">
        <v>0</v>
      </c>
      <c r="N8" s="639">
        <v>1</v>
      </c>
      <c r="O8" s="639">
        <v>53124.2</v>
      </c>
    </row>
    <row r="9" spans="1:15" s="668" customFormat="1" x14ac:dyDescent="0.25">
      <c r="A9" s="653">
        <v>44013</v>
      </c>
      <c r="B9" s="639">
        <v>5</v>
      </c>
      <c r="C9" s="639">
        <f>E9+I9+M9+O9</f>
        <v>15910.569975</v>
      </c>
      <c r="D9" s="639">
        <v>1</v>
      </c>
      <c r="E9" s="639">
        <v>4.0199999999999996</v>
      </c>
      <c r="F9" s="639">
        <v>0</v>
      </c>
      <c r="G9" s="639">
        <v>0</v>
      </c>
      <c r="H9" s="639">
        <v>1</v>
      </c>
      <c r="I9" s="639">
        <v>10.51</v>
      </c>
      <c r="J9" s="639">
        <v>0</v>
      </c>
      <c r="K9" s="639">
        <v>0</v>
      </c>
      <c r="L9" s="639">
        <v>2</v>
      </c>
      <c r="M9" s="639">
        <v>896.03997500000003</v>
      </c>
      <c r="N9" s="639">
        <v>1</v>
      </c>
      <c r="O9" s="639">
        <v>15000</v>
      </c>
    </row>
    <row r="10" spans="1:15" s="668" customFormat="1" x14ac:dyDescent="0.25">
      <c r="A10" s="653">
        <v>44044</v>
      </c>
      <c r="B10" s="639">
        <v>9</v>
      </c>
      <c r="C10" s="639">
        <v>6107.75</v>
      </c>
      <c r="D10" s="639">
        <v>1</v>
      </c>
      <c r="E10" s="639">
        <v>4.55</v>
      </c>
      <c r="F10" s="639">
        <v>1</v>
      </c>
      <c r="G10" s="639">
        <v>6.9</v>
      </c>
      <c r="H10" s="639">
        <v>1</v>
      </c>
      <c r="I10" s="639">
        <v>24.87</v>
      </c>
      <c r="J10" s="639">
        <v>1</v>
      </c>
      <c r="K10" s="639">
        <v>79.53</v>
      </c>
      <c r="L10" s="639">
        <v>2</v>
      </c>
      <c r="M10" s="639">
        <v>415.77</v>
      </c>
      <c r="N10" s="639">
        <v>3</v>
      </c>
      <c r="O10" s="639">
        <v>5576.13</v>
      </c>
    </row>
    <row r="11" spans="1:15" s="668" customFormat="1" ht="28.5" customHeight="1" x14ac:dyDescent="0.2">
      <c r="A11" s="968" t="s">
        <v>949</v>
      </c>
      <c r="B11" s="968"/>
      <c r="C11" s="968"/>
      <c r="D11" s="968"/>
      <c r="E11" s="968"/>
      <c r="F11" s="968"/>
      <c r="G11" s="968"/>
      <c r="H11" s="968"/>
      <c r="I11" s="968"/>
      <c r="J11" s="968"/>
      <c r="K11" s="968"/>
      <c r="L11" s="968"/>
      <c r="M11" s="968"/>
      <c r="N11" s="968"/>
      <c r="O11" s="968"/>
    </row>
    <row r="12" spans="1:15" s="668" customFormat="1" ht="12" x14ac:dyDescent="0.2">
      <c r="A12" s="666" t="s">
        <v>1077</v>
      </c>
      <c r="B12" s="666"/>
      <c r="C12" s="666"/>
    </row>
    <row r="13" spans="1:15" s="658" customFormat="1" x14ac:dyDescent="0.2">
      <c r="A13" s="951" t="s">
        <v>56</v>
      </c>
      <c r="B13" s="951"/>
      <c r="C13" s="951"/>
    </row>
    <row r="14" spans="1:15" x14ac:dyDescent="0.25">
      <c r="A14" s="658"/>
      <c r="B14" s="658"/>
      <c r="C14" s="658"/>
    </row>
  </sheetData>
  <mergeCells count="11">
    <mergeCell ref="A11:O11"/>
    <mergeCell ref="A13:C13"/>
    <mergeCell ref="A1:N1"/>
    <mergeCell ref="A2:A3"/>
    <mergeCell ref="B2:C2"/>
    <mergeCell ref="D2:E2"/>
    <mergeCell ref="F2:G2"/>
    <mergeCell ref="H2:I2"/>
    <mergeCell ref="J2:K2"/>
    <mergeCell ref="L2:M2"/>
    <mergeCell ref="N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5"/>
  <sheetViews>
    <sheetView zoomScaleNormal="100" workbookViewId="0">
      <selection activeCell="J15" sqref="J15"/>
    </sheetView>
  </sheetViews>
  <sheetFormatPr defaultRowHeight="12.75" x14ac:dyDescent="0.2"/>
  <cols>
    <col min="1" max="1" width="14.7109375" style="576" bestFit="1" customWidth="1"/>
    <col min="2" max="2" width="12.140625" style="576" bestFit="1" customWidth="1"/>
    <col min="3" max="3" width="15.7109375" style="576" bestFit="1" customWidth="1"/>
    <col min="4" max="4" width="12.140625" style="576" bestFit="1" customWidth="1"/>
    <col min="5" max="7" width="15.7109375" style="576" bestFit="1" customWidth="1"/>
    <col min="8" max="9" width="12.140625" style="576" bestFit="1" customWidth="1"/>
    <col min="10" max="11" width="15.7109375" style="576" bestFit="1" customWidth="1"/>
    <col min="12" max="12" width="4.7109375" style="576" bestFit="1" customWidth="1"/>
    <col min="13" max="16384" width="9.140625" style="576"/>
  </cols>
  <sheetData>
    <row r="1" spans="1:11" x14ac:dyDescent="0.2">
      <c r="A1" s="977" t="s">
        <v>2</v>
      </c>
      <c r="B1" s="977"/>
      <c r="C1" s="977"/>
      <c r="D1" s="977"/>
      <c r="E1" s="977"/>
      <c r="F1" s="977"/>
      <c r="G1" s="977"/>
      <c r="H1" s="977"/>
      <c r="I1" s="977"/>
    </row>
    <row r="2" spans="1:11" s="579" customFormat="1" ht="12" x14ac:dyDescent="0.2">
      <c r="A2" s="978" t="s">
        <v>65</v>
      </c>
      <c r="B2" s="974" t="s">
        <v>104</v>
      </c>
      <c r="C2" s="975"/>
      <c r="D2" s="974" t="s">
        <v>105</v>
      </c>
      <c r="E2" s="975"/>
      <c r="F2" s="974" t="s">
        <v>106</v>
      </c>
      <c r="G2" s="975"/>
      <c r="H2" s="974" t="s">
        <v>107</v>
      </c>
      <c r="I2" s="975"/>
      <c r="J2" s="974" t="s">
        <v>67</v>
      </c>
      <c r="K2" s="975"/>
    </row>
    <row r="3" spans="1:11" s="579" customFormat="1" ht="24" x14ac:dyDescent="0.2">
      <c r="A3" s="979"/>
      <c r="B3" s="688" t="s">
        <v>84</v>
      </c>
      <c r="C3" s="689" t="s">
        <v>1138</v>
      </c>
      <c r="D3" s="688" t="s">
        <v>84</v>
      </c>
      <c r="E3" s="689" t="s">
        <v>1138</v>
      </c>
      <c r="F3" s="689" t="s">
        <v>84</v>
      </c>
      <c r="G3" s="689" t="s">
        <v>1138</v>
      </c>
      <c r="H3" s="688" t="s">
        <v>84</v>
      </c>
      <c r="I3" s="689" t="s">
        <v>1138</v>
      </c>
      <c r="J3" s="688" t="s">
        <v>84</v>
      </c>
      <c r="K3" s="689" t="s">
        <v>1138</v>
      </c>
    </row>
    <row r="4" spans="1:11" s="694" customFormat="1" ht="17.25" customHeight="1" x14ac:dyDescent="0.2">
      <c r="A4" s="690" t="s">
        <v>72</v>
      </c>
      <c r="B4" s="691">
        <v>0</v>
      </c>
      <c r="C4" s="692">
        <v>0</v>
      </c>
      <c r="D4" s="691">
        <v>0</v>
      </c>
      <c r="E4" s="692">
        <v>0</v>
      </c>
      <c r="F4" s="693">
        <v>0</v>
      </c>
      <c r="G4" s="693">
        <v>0</v>
      </c>
      <c r="H4" s="691">
        <v>14</v>
      </c>
      <c r="I4" s="692">
        <v>54388.924919999998</v>
      </c>
      <c r="J4" s="693">
        <v>14</v>
      </c>
      <c r="K4" s="692">
        <v>54388.924919999998</v>
      </c>
    </row>
    <row r="5" spans="1:11" s="694" customFormat="1" ht="17.25" customHeight="1" x14ac:dyDescent="0.2">
      <c r="A5" s="695" t="s">
        <v>75</v>
      </c>
      <c r="B5" s="696">
        <f t="shared" ref="B5:G5" si="0">SUM(B6:B10)</f>
        <v>0</v>
      </c>
      <c r="C5" s="696">
        <f t="shared" si="0"/>
        <v>0</v>
      </c>
      <c r="D5" s="696">
        <f t="shared" si="0"/>
        <v>0</v>
      </c>
      <c r="E5" s="696">
        <f t="shared" si="0"/>
        <v>0</v>
      </c>
      <c r="F5" s="696">
        <f t="shared" si="0"/>
        <v>0</v>
      </c>
      <c r="G5" s="696">
        <f t="shared" si="0"/>
        <v>0</v>
      </c>
      <c r="H5" s="696">
        <f>SUM(H6:H10)</f>
        <v>10</v>
      </c>
      <c r="I5" s="696">
        <f t="shared" ref="I5:K5" si="1">SUM(I6:I10)</f>
        <v>52937.440000000002</v>
      </c>
      <c r="J5" s="696">
        <f t="shared" si="1"/>
        <v>10</v>
      </c>
      <c r="K5" s="696">
        <f t="shared" si="1"/>
        <v>52937.440000000002</v>
      </c>
    </row>
    <row r="6" spans="1:11" s="579" customFormat="1" ht="17.25" customHeight="1" x14ac:dyDescent="0.2">
      <c r="A6" s="697" t="s">
        <v>74</v>
      </c>
      <c r="B6" s="698">
        <v>0</v>
      </c>
      <c r="C6" s="581">
        <v>0</v>
      </c>
      <c r="D6" s="698">
        <v>0</v>
      </c>
      <c r="E6" s="581">
        <v>0</v>
      </c>
      <c r="F6" s="699">
        <v>0</v>
      </c>
      <c r="G6" s="699">
        <v>0</v>
      </c>
      <c r="H6" s="698">
        <v>0</v>
      </c>
      <c r="I6" s="581">
        <v>0</v>
      </c>
      <c r="J6" s="699">
        <v>0</v>
      </c>
      <c r="K6" s="581">
        <v>0</v>
      </c>
    </row>
    <row r="7" spans="1:11" s="579" customFormat="1" ht="17.25" customHeight="1" x14ac:dyDescent="0.2">
      <c r="A7" s="697" t="s">
        <v>73</v>
      </c>
      <c r="B7" s="698">
        <v>0</v>
      </c>
      <c r="C7" s="581">
        <v>0</v>
      </c>
      <c r="D7" s="698">
        <v>0</v>
      </c>
      <c r="E7" s="581">
        <v>0</v>
      </c>
      <c r="F7" s="699">
        <v>0</v>
      </c>
      <c r="G7" s="699">
        <v>0</v>
      </c>
      <c r="H7" s="698">
        <v>0</v>
      </c>
      <c r="I7" s="581">
        <v>0</v>
      </c>
      <c r="J7" s="699">
        <v>0</v>
      </c>
      <c r="K7" s="581">
        <v>0</v>
      </c>
    </row>
    <row r="8" spans="1:11" s="579" customFormat="1" ht="17.25" customHeight="1" x14ac:dyDescent="0.2">
      <c r="A8" s="697" t="s">
        <v>799</v>
      </c>
      <c r="B8" s="698">
        <v>0</v>
      </c>
      <c r="C8" s="581">
        <v>0</v>
      </c>
      <c r="D8" s="698">
        <v>0</v>
      </c>
      <c r="E8" s="581">
        <v>0</v>
      </c>
      <c r="F8" s="699">
        <v>0</v>
      </c>
      <c r="G8" s="699">
        <v>0</v>
      </c>
      <c r="H8" s="698">
        <v>2</v>
      </c>
      <c r="I8" s="581">
        <v>8212.5</v>
      </c>
      <c r="J8" s="699">
        <v>2</v>
      </c>
      <c r="K8" s="581">
        <v>8212.5</v>
      </c>
    </row>
    <row r="9" spans="1:11" s="579" customFormat="1" ht="17.25" customHeight="1" x14ac:dyDescent="0.2">
      <c r="A9" s="697" t="s">
        <v>960</v>
      </c>
      <c r="B9" s="698">
        <v>0</v>
      </c>
      <c r="C9" s="581">
        <v>0</v>
      </c>
      <c r="D9" s="698">
        <v>0</v>
      </c>
      <c r="E9" s="581">
        <v>0</v>
      </c>
      <c r="F9" s="699">
        <v>0</v>
      </c>
      <c r="G9" s="699">
        <v>0</v>
      </c>
      <c r="H9" s="698">
        <v>1</v>
      </c>
      <c r="I9" s="581">
        <v>2000</v>
      </c>
      <c r="J9" s="699">
        <v>1</v>
      </c>
      <c r="K9" s="581">
        <v>2000</v>
      </c>
    </row>
    <row r="10" spans="1:11" s="579" customFormat="1" ht="17.25" customHeight="1" x14ac:dyDescent="0.2">
      <c r="A10" s="653" t="s">
        <v>1142</v>
      </c>
      <c r="B10" s="698">
        <v>0</v>
      </c>
      <c r="C10" s="581">
        <v>0</v>
      </c>
      <c r="D10" s="698">
        <v>0</v>
      </c>
      <c r="E10" s="581">
        <v>0</v>
      </c>
      <c r="F10" s="699">
        <v>0</v>
      </c>
      <c r="G10" s="699">
        <v>0</v>
      </c>
      <c r="H10" s="698">
        <v>7</v>
      </c>
      <c r="I10" s="581">
        <v>42724.94</v>
      </c>
      <c r="J10" s="699">
        <v>7</v>
      </c>
      <c r="K10" s="581">
        <v>42724.94</v>
      </c>
    </row>
    <row r="11" spans="1:11" s="579" customFormat="1" ht="12" x14ac:dyDescent="0.2">
      <c r="A11" s="700" t="s">
        <v>946</v>
      </c>
      <c r="B11" s="701"/>
      <c r="C11" s="702"/>
      <c r="D11" s="701"/>
      <c r="E11" s="702"/>
      <c r="F11" s="703"/>
      <c r="G11" s="703"/>
      <c r="H11" s="701"/>
      <c r="I11" s="702"/>
      <c r="J11" s="703"/>
      <c r="K11" s="702"/>
    </row>
    <row r="12" spans="1:11" s="579" customFormat="1" ht="12" x14ac:dyDescent="0.2">
      <c r="A12" s="976" t="s">
        <v>1077</v>
      </c>
      <c r="B12" s="976"/>
      <c r="C12" s="976"/>
      <c r="D12" s="976"/>
      <c r="E12" s="976"/>
      <c r="F12" s="976"/>
      <c r="G12" s="976"/>
      <c r="H12" s="976"/>
      <c r="I12" s="976"/>
    </row>
    <row r="13" spans="1:11" s="579" customFormat="1" ht="12" x14ac:dyDescent="0.2">
      <c r="A13" s="976" t="s">
        <v>1143</v>
      </c>
      <c r="B13" s="976"/>
      <c r="C13" s="976"/>
      <c r="D13" s="976"/>
      <c r="E13" s="976"/>
      <c r="F13" s="976"/>
      <c r="G13" s="976"/>
      <c r="H13" s="976"/>
      <c r="I13" s="976"/>
    </row>
    <row r="14" spans="1:11" s="579" customFormat="1" ht="12" x14ac:dyDescent="0.2">
      <c r="A14" s="976" t="s">
        <v>108</v>
      </c>
      <c r="B14" s="976"/>
      <c r="C14" s="976"/>
      <c r="D14" s="976"/>
      <c r="E14" s="976"/>
      <c r="F14" s="976"/>
      <c r="G14" s="976"/>
      <c r="H14" s="976"/>
      <c r="I14" s="976"/>
    </row>
    <row r="15" spans="1:11" s="579" customFormat="1" ht="8.25" x14ac:dyDescent="0.2"/>
  </sheetData>
  <mergeCells count="10">
    <mergeCell ref="J2:K2"/>
    <mergeCell ref="A12:I12"/>
    <mergeCell ref="A13:I13"/>
    <mergeCell ref="A14:I14"/>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scale="83"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4"/>
  <sheetViews>
    <sheetView zoomScaleNormal="100" workbookViewId="0">
      <selection activeCell="J15" sqref="J15"/>
    </sheetView>
  </sheetViews>
  <sheetFormatPr defaultRowHeight="12.75" x14ac:dyDescent="0.2"/>
  <cols>
    <col min="1" max="1" width="14.7109375" style="576" bestFit="1" customWidth="1"/>
    <col min="2" max="11" width="11.140625" style="576" customWidth="1"/>
    <col min="12" max="12" width="4.7109375" style="576" bestFit="1" customWidth="1"/>
    <col min="13" max="16384" width="9.140625" style="576"/>
  </cols>
  <sheetData>
    <row r="1" spans="1:11" ht="14.25" customHeight="1" x14ac:dyDescent="0.2">
      <c r="A1" s="977" t="s">
        <v>851</v>
      </c>
      <c r="B1" s="977"/>
      <c r="C1" s="977"/>
      <c r="D1" s="977"/>
      <c r="E1" s="977"/>
      <c r="F1" s="977"/>
      <c r="G1" s="977"/>
      <c r="H1" s="977"/>
      <c r="I1" s="977"/>
    </row>
    <row r="2" spans="1:11" s="579" customFormat="1" ht="15.75" customHeight="1" x14ac:dyDescent="0.2">
      <c r="A2" s="916" t="s">
        <v>109</v>
      </c>
      <c r="B2" s="980" t="s">
        <v>104</v>
      </c>
      <c r="C2" s="981"/>
      <c r="D2" s="980" t="s">
        <v>105</v>
      </c>
      <c r="E2" s="981"/>
      <c r="F2" s="980" t="s">
        <v>106</v>
      </c>
      <c r="G2" s="981"/>
      <c r="H2" s="980" t="s">
        <v>107</v>
      </c>
      <c r="I2" s="981"/>
      <c r="J2" s="980" t="s">
        <v>67</v>
      </c>
      <c r="K2" s="981"/>
    </row>
    <row r="3" spans="1:11" s="704" customFormat="1" ht="32.25" customHeight="1" x14ac:dyDescent="0.2">
      <c r="A3" s="918"/>
      <c r="B3" s="613" t="s">
        <v>110</v>
      </c>
      <c r="C3" s="614" t="s">
        <v>1138</v>
      </c>
      <c r="D3" s="613" t="s">
        <v>110</v>
      </c>
      <c r="E3" s="614" t="s">
        <v>1138</v>
      </c>
      <c r="F3" s="613" t="s">
        <v>110</v>
      </c>
      <c r="G3" s="614" t="s">
        <v>90</v>
      </c>
      <c r="H3" s="613" t="s">
        <v>110</v>
      </c>
      <c r="I3" s="614" t="s">
        <v>853</v>
      </c>
      <c r="J3" s="613" t="s">
        <v>84</v>
      </c>
      <c r="K3" s="614" t="s">
        <v>90</v>
      </c>
    </row>
    <row r="4" spans="1:11" s="694" customFormat="1" ht="15" customHeight="1" x14ac:dyDescent="0.2">
      <c r="A4" s="705" t="s">
        <v>72</v>
      </c>
      <c r="B4" s="616">
        <v>130</v>
      </c>
      <c r="C4" s="618">
        <v>1853.24</v>
      </c>
      <c r="D4" s="616">
        <v>14</v>
      </c>
      <c r="E4" s="706">
        <v>76.11</v>
      </c>
      <c r="F4" s="616">
        <v>6</v>
      </c>
      <c r="G4" s="618">
        <v>24.77</v>
      </c>
      <c r="H4" s="616">
        <v>142</v>
      </c>
      <c r="I4" s="707">
        <v>172970.61</v>
      </c>
      <c r="J4" s="616">
        <v>282</v>
      </c>
      <c r="K4" s="707">
        <v>174875.19</v>
      </c>
    </row>
    <row r="5" spans="1:11" s="694" customFormat="1" ht="15" customHeight="1" x14ac:dyDescent="0.2">
      <c r="A5" s="708" t="s">
        <v>75</v>
      </c>
      <c r="B5" s="709">
        <f t="shared" ref="B5:I5" si="0">SUM(B6:B10)</f>
        <v>49</v>
      </c>
      <c r="C5" s="709">
        <f t="shared" si="0"/>
        <v>389.23</v>
      </c>
      <c r="D5" s="709">
        <f t="shared" si="0"/>
        <v>2</v>
      </c>
      <c r="E5" s="709">
        <f t="shared" si="0"/>
        <v>9</v>
      </c>
      <c r="F5" s="709">
        <f t="shared" si="0"/>
        <v>2</v>
      </c>
      <c r="G5" s="709">
        <f t="shared" si="0"/>
        <v>11</v>
      </c>
      <c r="H5" s="709">
        <f t="shared" si="0"/>
        <v>36</v>
      </c>
      <c r="I5" s="709">
        <f t="shared" si="0"/>
        <v>8667</v>
      </c>
      <c r="J5" s="709">
        <f>SUM(J6:J10)</f>
        <v>89</v>
      </c>
      <c r="K5" s="709">
        <f t="shared" ref="K5" si="1">SUM(K6:K10)</f>
        <v>9076.23</v>
      </c>
    </row>
    <row r="6" spans="1:11" s="579" customFormat="1" ht="15" customHeight="1" x14ac:dyDescent="0.2">
      <c r="A6" s="710" t="s">
        <v>74</v>
      </c>
      <c r="B6" s="625">
        <v>15</v>
      </c>
      <c r="C6" s="627">
        <v>119.45</v>
      </c>
      <c r="D6" s="625">
        <v>0</v>
      </c>
      <c r="E6" s="711">
        <v>0</v>
      </c>
      <c r="F6" s="625">
        <v>1</v>
      </c>
      <c r="G6" s="627">
        <v>2</v>
      </c>
      <c r="H6" s="625">
        <v>7</v>
      </c>
      <c r="I6" s="711">
        <v>986.95</v>
      </c>
      <c r="J6" s="625">
        <f t="shared" ref="J6:K9" si="2">B6+D6+F6+H6</f>
        <v>23</v>
      </c>
      <c r="K6" s="712">
        <f t="shared" si="2"/>
        <v>1108.4000000000001</v>
      </c>
    </row>
    <row r="7" spans="1:11" s="579" customFormat="1" ht="15" customHeight="1" x14ac:dyDescent="0.2">
      <c r="A7" s="710" t="s">
        <v>73</v>
      </c>
      <c r="B7" s="625">
        <v>4</v>
      </c>
      <c r="C7" s="627">
        <v>11.14</v>
      </c>
      <c r="D7" s="625">
        <v>0</v>
      </c>
      <c r="E7" s="711">
        <v>0</v>
      </c>
      <c r="F7" s="625">
        <v>0</v>
      </c>
      <c r="G7" s="626">
        <v>0</v>
      </c>
      <c r="H7" s="625">
        <v>7</v>
      </c>
      <c r="I7" s="711">
        <v>295.88</v>
      </c>
      <c r="J7" s="625">
        <f t="shared" si="2"/>
        <v>11</v>
      </c>
      <c r="K7" s="712">
        <f t="shared" si="2"/>
        <v>307.02</v>
      </c>
    </row>
    <row r="8" spans="1:11" s="579" customFormat="1" ht="15" customHeight="1" x14ac:dyDescent="0.2">
      <c r="A8" s="710" t="s">
        <v>799</v>
      </c>
      <c r="B8" s="625">
        <v>10</v>
      </c>
      <c r="C8" s="627">
        <v>64.959999999999994</v>
      </c>
      <c r="D8" s="625">
        <v>0</v>
      </c>
      <c r="E8" s="711">
        <v>0</v>
      </c>
      <c r="F8" s="625">
        <v>0</v>
      </c>
      <c r="G8" s="626">
        <v>0</v>
      </c>
      <c r="H8" s="625">
        <v>8</v>
      </c>
      <c r="I8" s="711">
        <v>3967.7</v>
      </c>
      <c r="J8" s="625">
        <f t="shared" si="2"/>
        <v>18</v>
      </c>
      <c r="K8" s="712">
        <f t="shared" si="2"/>
        <v>4032.66</v>
      </c>
    </row>
    <row r="9" spans="1:11" s="579" customFormat="1" ht="15" customHeight="1" x14ac:dyDescent="0.2">
      <c r="A9" s="710" t="s">
        <v>960</v>
      </c>
      <c r="B9" s="625">
        <v>9</v>
      </c>
      <c r="C9" s="627">
        <v>83.64</v>
      </c>
      <c r="D9" s="625">
        <v>0</v>
      </c>
      <c r="E9" s="711">
        <v>0</v>
      </c>
      <c r="F9" s="625">
        <v>0</v>
      </c>
      <c r="G9" s="626">
        <v>0</v>
      </c>
      <c r="H9" s="625">
        <v>9</v>
      </c>
      <c r="I9" s="711">
        <v>798.85</v>
      </c>
      <c r="J9" s="625">
        <f t="shared" si="2"/>
        <v>18</v>
      </c>
      <c r="K9" s="712">
        <f t="shared" si="2"/>
        <v>882.49</v>
      </c>
    </row>
    <row r="10" spans="1:11" s="579" customFormat="1" ht="15" customHeight="1" x14ac:dyDescent="0.2">
      <c r="A10" s="710" t="s">
        <v>1066</v>
      </c>
      <c r="B10" s="625">
        <v>11</v>
      </c>
      <c r="C10" s="627">
        <v>110.04</v>
      </c>
      <c r="D10" s="625">
        <v>2</v>
      </c>
      <c r="E10" s="711">
        <v>9</v>
      </c>
      <c r="F10" s="625">
        <v>1</v>
      </c>
      <c r="G10" s="627">
        <v>9</v>
      </c>
      <c r="H10" s="625">
        <v>5</v>
      </c>
      <c r="I10" s="711">
        <v>2617.62</v>
      </c>
      <c r="J10" s="625">
        <f>B10+D10+F10+H10</f>
        <v>19</v>
      </c>
      <c r="K10" s="712">
        <f>C10+E10+G10+I10</f>
        <v>2745.66</v>
      </c>
    </row>
    <row r="11" spans="1:11" s="579" customFormat="1" ht="15" customHeight="1" x14ac:dyDescent="0.2">
      <c r="A11" s="713" t="s">
        <v>946</v>
      </c>
      <c r="B11" s="714"/>
      <c r="C11" s="715"/>
      <c r="D11" s="714"/>
      <c r="E11" s="716"/>
      <c r="F11" s="714"/>
      <c r="G11" s="717"/>
      <c r="H11" s="714"/>
      <c r="I11" s="716"/>
      <c r="J11" s="714"/>
      <c r="K11" s="715"/>
    </row>
    <row r="12" spans="1:11" s="579" customFormat="1" ht="13.5" customHeight="1" x14ac:dyDescent="0.2">
      <c r="A12" s="906" t="s">
        <v>1077</v>
      </c>
      <c r="B12" s="906"/>
    </row>
    <row r="13" spans="1:11" s="579" customFormat="1" ht="14.25" customHeight="1" x14ac:dyDescent="0.2">
      <c r="A13" s="906" t="s">
        <v>108</v>
      </c>
      <c r="B13" s="906"/>
    </row>
    <row r="14" spans="1:11" s="579" customFormat="1" ht="28.35" customHeight="1" x14ac:dyDescent="0.2"/>
  </sheetData>
  <mergeCells count="9">
    <mergeCell ref="J2:K2"/>
    <mergeCell ref="A12:B12"/>
    <mergeCell ref="A13:B13"/>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14"/>
  <sheetViews>
    <sheetView zoomScaleNormal="100" workbookViewId="0">
      <selection activeCell="J15" sqref="J15"/>
    </sheetView>
  </sheetViews>
  <sheetFormatPr defaultRowHeight="12.75" x14ac:dyDescent="0.2"/>
  <cols>
    <col min="1" max="1" width="8.85546875" style="576" customWidth="1"/>
    <col min="2" max="9" width="12.140625" style="576" customWidth="1"/>
    <col min="10" max="10" width="4.7109375" style="576" bestFit="1" customWidth="1"/>
    <col min="11" max="16384" width="9.140625" style="576"/>
  </cols>
  <sheetData>
    <row r="1" spans="1:9" ht="15.75" customHeight="1" x14ac:dyDescent="0.2">
      <c r="A1" s="982" t="s">
        <v>854</v>
      </c>
      <c r="B1" s="982"/>
      <c r="C1" s="982"/>
      <c r="D1" s="982"/>
      <c r="E1" s="982"/>
      <c r="F1" s="982"/>
      <c r="G1" s="982"/>
      <c r="H1" s="982"/>
      <c r="I1" s="982"/>
    </row>
    <row r="2" spans="1:9" s="579" customFormat="1" ht="18" customHeight="1" x14ac:dyDescent="0.2">
      <c r="A2" s="983" t="s">
        <v>109</v>
      </c>
      <c r="B2" s="922" t="s">
        <v>1062</v>
      </c>
      <c r="C2" s="923"/>
      <c r="D2" s="922" t="s">
        <v>1063</v>
      </c>
      <c r="E2" s="923"/>
      <c r="F2" s="922" t="s">
        <v>1064</v>
      </c>
      <c r="G2" s="923"/>
      <c r="H2" s="922" t="s">
        <v>111</v>
      </c>
      <c r="I2" s="923"/>
    </row>
    <row r="3" spans="1:9" s="579" customFormat="1" ht="27" customHeight="1" x14ac:dyDescent="0.2">
      <c r="A3" s="984"/>
      <c r="B3" s="718" t="s">
        <v>112</v>
      </c>
      <c r="C3" s="719" t="s">
        <v>90</v>
      </c>
      <c r="D3" s="718" t="s">
        <v>112</v>
      </c>
      <c r="E3" s="719" t="s">
        <v>1138</v>
      </c>
      <c r="F3" s="718" t="s">
        <v>112</v>
      </c>
      <c r="G3" s="719" t="s">
        <v>1138</v>
      </c>
      <c r="H3" s="718" t="s">
        <v>112</v>
      </c>
      <c r="I3" s="719" t="s">
        <v>1138</v>
      </c>
    </row>
    <row r="4" spans="1:9" s="694" customFormat="1" ht="18" customHeight="1" x14ac:dyDescent="0.2">
      <c r="A4" s="615" t="s">
        <v>72</v>
      </c>
      <c r="B4" s="720">
        <v>362</v>
      </c>
      <c r="C4" s="721">
        <v>202997.40719999999</v>
      </c>
      <c r="D4" s="720">
        <v>1272</v>
      </c>
      <c r="E4" s="721">
        <v>254915.23230269999</v>
      </c>
      <c r="F4" s="720">
        <v>152</v>
      </c>
      <c r="G4" s="721">
        <v>216657.15400000001</v>
      </c>
      <c r="H4" s="720">
        <v>1786</v>
      </c>
      <c r="I4" s="721">
        <v>674670.6135027</v>
      </c>
    </row>
    <row r="5" spans="1:9" s="694" customFormat="1" ht="18" customHeight="1" x14ac:dyDescent="0.2">
      <c r="A5" s="619" t="s">
        <v>75</v>
      </c>
      <c r="B5" s="722">
        <f>SUM(B6:B10)</f>
        <v>161</v>
      </c>
      <c r="C5" s="723">
        <f t="shared" ref="C5:I5" si="0">SUM(C6:C10)</f>
        <v>75337.539999999994</v>
      </c>
      <c r="D5" s="722">
        <f t="shared" si="0"/>
        <v>578</v>
      </c>
      <c r="E5" s="723">
        <f t="shared" si="0"/>
        <v>99664.540000000008</v>
      </c>
      <c r="F5" s="722">
        <f t="shared" si="0"/>
        <v>82</v>
      </c>
      <c r="G5" s="723">
        <f t="shared" si="0"/>
        <v>140805.4</v>
      </c>
      <c r="H5" s="722">
        <f t="shared" si="0"/>
        <v>821</v>
      </c>
      <c r="I5" s="723">
        <f t="shared" si="0"/>
        <v>315806.60000000003</v>
      </c>
    </row>
    <row r="6" spans="1:9" s="579" customFormat="1" ht="18" customHeight="1" x14ac:dyDescent="0.2">
      <c r="A6" s="580" t="s">
        <v>74</v>
      </c>
      <c r="B6" s="724">
        <v>19</v>
      </c>
      <c r="C6" s="626">
        <v>11880</v>
      </c>
      <c r="D6" s="724">
        <v>40</v>
      </c>
      <c r="E6" s="626">
        <v>15200</v>
      </c>
      <c r="F6" s="724">
        <v>11</v>
      </c>
      <c r="G6" s="626">
        <v>27559.1</v>
      </c>
      <c r="H6" s="724">
        <v>70</v>
      </c>
      <c r="I6" s="626">
        <v>54638.720000000001</v>
      </c>
    </row>
    <row r="7" spans="1:9" s="579" customFormat="1" ht="18" customHeight="1" x14ac:dyDescent="0.2">
      <c r="A7" s="580" t="s">
        <v>73</v>
      </c>
      <c r="B7" s="724">
        <v>33</v>
      </c>
      <c r="C7" s="626">
        <v>21706</v>
      </c>
      <c r="D7" s="724">
        <v>48</v>
      </c>
      <c r="E7" s="626">
        <v>14911.19</v>
      </c>
      <c r="F7" s="724">
        <v>26</v>
      </c>
      <c r="G7" s="626">
        <v>47956.3</v>
      </c>
      <c r="H7" s="724">
        <v>107</v>
      </c>
      <c r="I7" s="626">
        <v>84573.49</v>
      </c>
    </row>
    <row r="8" spans="1:9" s="579" customFormat="1" ht="18" customHeight="1" x14ac:dyDescent="0.2">
      <c r="A8" s="580" t="s">
        <v>799</v>
      </c>
      <c r="B8" s="724">
        <v>43</v>
      </c>
      <c r="C8" s="626">
        <v>18704</v>
      </c>
      <c r="D8" s="724">
        <v>136</v>
      </c>
      <c r="E8" s="626">
        <v>28221</v>
      </c>
      <c r="F8" s="724">
        <v>9</v>
      </c>
      <c r="G8" s="626">
        <v>23289</v>
      </c>
      <c r="H8" s="724">
        <v>188</v>
      </c>
      <c r="I8" s="626">
        <v>70213.5</v>
      </c>
    </row>
    <row r="9" spans="1:9" s="579" customFormat="1" ht="18" customHeight="1" x14ac:dyDescent="0.2">
      <c r="A9" s="580" t="s">
        <v>960</v>
      </c>
      <c r="B9" s="724">
        <v>40</v>
      </c>
      <c r="C9" s="626">
        <v>17454.84</v>
      </c>
      <c r="D9" s="724">
        <v>191</v>
      </c>
      <c r="E9" s="626">
        <v>20187.64</v>
      </c>
      <c r="F9" s="724">
        <v>12</v>
      </c>
      <c r="G9" s="626">
        <v>10319.200000000001</v>
      </c>
      <c r="H9" s="724">
        <v>243</v>
      </c>
      <c r="I9" s="626">
        <v>47961.68</v>
      </c>
    </row>
    <row r="10" spans="1:9" s="579" customFormat="1" ht="18" customHeight="1" x14ac:dyDescent="0.2">
      <c r="A10" s="653">
        <v>44044</v>
      </c>
      <c r="B10" s="724">
        <v>26</v>
      </c>
      <c r="C10" s="626">
        <v>5592.7</v>
      </c>
      <c r="D10" s="724">
        <v>163</v>
      </c>
      <c r="E10" s="626">
        <v>21144.71</v>
      </c>
      <c r="F10" s="724">
        <v>24</v>
      </c>
      <c r="G10" s="626">
        <v>31681.8</v>
      </c>
      <c r="H10" s="724">
        <f>SUM(B10,D10,F10)</f>
        <v>213</v>
      </c>
      <c r="I10" s="626">
        <f>SUM(C10,E10,G10)</f>
        <v>58419.21</v>
      </c>
    </row>
    <row r="11" spans="1:9" s="579" customFormat="1" ht="18" customHeight="1" x14ac:dyDescent="0.2">
      <c r="A11" s="725" t="s">
        <v>946</v>
      </c>
      <c r="B11" s="726"/>
      <c r="C11" s="717"/>
      <c r="D11" s="726"/>
      <c r="E11" s="717"/>
      <c r="F11" s="726"/>
      <c r="G11" s="717"/>
      <c r="H11" s="726"/>
      <c r="I11" s="717"/>
    </row>
    <row r="12" spans="1:9" s="579" customFormat="1" ht="15" customHeight="1" x14ac:dyDescent="0.2">
      <c r="A12" s="905" t="s">
        <v>1077</v>
      </c>
      <c r="B12" s="905"/>
    </row>
    <row r="13" spans="1:9" s="579" customFormat="1" ht="13.5" customHeight="1" x14ac:dyDescent="0.2">
      <c r="A13" s="906" t="s">
        <v>113</v>
      </c>
      <c r="B13" s="906"/>
    </row>
    <row r="14" spans="1:9" s="579" customFormat="1" ht="27.6" customHeight="1" x14ac:dyDescent="0.2"/>
  </sheetData>
  <mergeCells count="8">
    <mergeCell ref="A12:B12"/>
    <mergeCell ref="A13:B13"/>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3"/>
  <sheetViews>
    <sheetView zoomScaleNormal="100" workbookViewId="0">
      <selection activeCell="J15" sqref="J15"/>
    </sheetView>
  </sheetViews>
  <sheetFormatPr defaultRowHeight="12.75" x14ac:dyDescent="0.2"/>
  <cols>
    <col min="1" max="1" width="14.7109375" style="576" bestFit="1" customWidth="1"/>
    <col min="2" max="9" width="11.140625" style="576" customWidth="1"/>
    <col min="10" max="10" width="4.7109375" style="576" bestFit="1" customWidth="1"/>
    <col min="11" max="255" width="9.140625" style="576"/>
    <col min="256" max="257" width="14.7109375" style="576" bestFit="1" customWidth="1"/>
    <col min="258" max="258" width="19.42578125" style="576" bestFit="1" customWidth="1"/>
    <col min="259" max="259" width="14.7109375" style="576" bestFit="1" customWidth="1"/>
    <col min="260" max="260" width="19.42578125" style="576" bestFit="1" customWidth="1"/>
    <col min="261" max="261" width="7.42578125" style="576" bestFit="1" customWidth="1"/>
    <col min="262" max="262" width="16.7109375" style="576" bestFit="1" customWidth="1"/>
    <col min="263" max="263" width="9.7109375" style="576" bestFit="1" customWidth="1"/>
    <col min="264" max="264" width="2.7109375" style="576" bestFit="1" customWidth="1"/>
    <col min="265" max="265" width="13.28515625" style="576" bestFit="1" customWidth="1"/>
    <col min="266" max="266" width="4.7109375" style="576" bestFit="1" customWidth="1"/>
    <col min="267" max="511" width="9.140625" style="576"/>
    <col min="512" max="513" width="14.7109375" style="576" bestFit="1" customWidth="1"/>
    <col min="514" max="514" width="19.42578125" style="576" bestFit="1" customWidth="1"/>
    <col min="515" max="515" width="14.7109375" style="576" bestFit="1" customWidth="1"/>
    <col min="516" max="516" width="19.42578125" style="576" bestFit="1" customWidth="1"/>
    <col min="517" max="517" width="7.42578125" style="576" bestFit="1" customWidth="1"/>
    <col min="518" max="518" width="16.7109375" style="576" bestFit="1" customWidth="1"/>
    <col min="519" max="519" width="9.7109375" style="576" bestFit="1" customWidth="1"/>
    <col min="520" max="520" width="2.7109375" style="576" bestFit="1" customWidth="1"/>
    <col min="521" max="521" width="13.28515625" style="576" bestFit="1" customWidth="1"/>
    <col min="522" max="522" width="4.7109375" style="576" bestFit="1" customWidth="1"/>
    <col min="523" max="767" width="9.140625" style="576"/>
    <col min="768" max="769" width="14.7109375" style="576" bestFit="1" customWidth="1"/>
    <col min="770" max="770" width="19.42578125" style="576" bestFit="1" customWidth="1"/>
    <col min="771" max="771" width="14.7109375" style="576" bestFit="1" customWidth="1"/>
    <col min="772" max="772" width="19.42578125" style="576" bestFit="1" customWidth="1"/>
    <col min="773" max="773" width="7.42578125" style="576" bestFit="1" customWidth="1"/>
    <col min="774" max="774" width="16.7109375" style="576" bestFit="1" customWidth="1"/>
    <col min="775" max="775" width="9.7109375" style="576" bestFit="1" customWidth="1"/>
    <col min="776" max="776" width="2.7109375" style="576" bestFit="1" customWidth="1"/>
    <col min="777" max="777" width="13.28515625" style="576" bestFit="1" customWidth="1"/>
    <col min="778" max="778" width="4.7109375" style="576" bestFit="1" customWidth="1"/>
    <col min="779" max="1023" width="9.140625" style="576"/>
    <col min="1024" max="1025" width="14.7109375" style="576" bestFit="1" customWidth="1"/>
    <col min="1026" max="1026" width="19.42578125" style="576" bestFit="1" customWidth="1"/>
    <col min="1027" max="1027" width="14.7109375" style="576" bestFit="1" customWidth="1"/>
    <col min="1028" max="1028" width="19.42578125" style="576" bestFit="1" customWidth="1"/>
    <col min="1029" max="1029" width="7.42578125" style="576" bestFit="1" customWidth="1"/>
    <col min="1030" max="1030" width="16.7109375" style="576" bestFit="1" customWidth="1"/>
    <col min="1031" max="1031" width="9.7109375" style="576" bestFit="1" customWidth="1"/>
    <col min="1032" max="1032" width="2.7109375" style="576" bestFit="1" customWidth="1"/>
    <col min="1033" max="1033" width="13.28515625" style="576" bestFit="1" customWidth="1"/>
    <col min="1034" max="1034" width="4.7109375" style="576" bestFit="1" customWidth="1"/>
    <col min="1035" max="1279" width="9.140625" style="576"/>
    <col min="1280" max="1281" width="14.7109375" style="576" bestFit="1" customWidth="1"/>
    <col min="1282" max="1282" width="19.42578125" style="576" bestFit="1" customWidth="1"/>
    <col min="1283" max="1283" width="14.7109375" style="576" bestFit="1" customWidth="1"/>
    <col min="1284" max="1284" width="19.42578125" style="576" bestFit="1" customWidth="1"/>
    <col min="1285" max="1285" width="7.42578125" style="576" bestFit="1" customWidth="1"/>
    <col min="1286" max="1286" width="16.7109375" style="576" bestFit="1" customWidth="1"/>
    <col min="1287" max="1287" width="9.7109375" style="576" bestFit="1" customWidth="1"/>
    <col min="1288" max="1288" width="2.7109375" style="576" bestFit="1" customWidth="1"/>
    <col min="1289" max="1289" width="13.28515625" style="576" bestFit="1" customWidth="1"/>
    <col min="1290" max="1290" width="4.7109375" style="576" bestFit="1" customWidth="1"/>
    <col min="1291" max="1535" width="9.140625" style="576"/>
    <col min="1536" max="1537" width="14.7109375" style="576" bestFit="1" customWidth="1"/>
    <col min="1538" max="1538" width="19.42578125" style="576" bestFit="1" customWidth="1"/>
    <col min="1539" max="1539" width="14.7109375" style="576" bestFit="1" customWidth="1"/>
    <col min="1540" max="1540" width="19.42578125" style="576" bestFit="1" customWidth="1"/>
    <col min="1541" max="1541" width="7.42578125" style="576" bestFit="1" customWidth="1"/>
    <col min="1542" max="1542" width="16.7109375" style="576" bestFit="1" customWidth="1"/>
    <col min="1543" max="1543" width="9.7109375" style="576" bestFit="1" customWidth="1"/>
    <col min="1544" max="1544" width="2.7109375" style="576" bestFit="1" customWidth="1"/>
    <col min="1545" max="1545" width="13.28515625" style="576" bestFit="1" customWidth="1"/>
    <col min="1546" max="1546" width="4.7109375" style="576" bestFit="1" customWidth="1"/>
    <col min="1547" max="1791" width="9.140625" style="576"/>
    <col min="1792" max="1793" width="14.7109375" style="576" bestFit="1" customWidth="1"/>
    <col min="1794" max="1794" width="19.42578125" style="576" bestFit="1" customWidth="1"/>
    <col min="1795" max="1795" width="14.7109375" style="576" bestFit="1" customWidth="1"/>
    <col min="1796" max="1796" width="19.42578125" style="576" bestFit="1" customWidth="1"/>
    <col min="1797" max="1797" width="7.42578125" style="576" bestFit="1" customWidth="1"/>
    <col min="1798" max="1798" width="16.7109375" style="576" bestFit="1" customWidth="1"/>
    <col min="1799" max="1799" width="9.7109375" style="576" bestFit="1" customWidth="1"/>
    <col min="1800" max="1800" width="2.7109375" style="576" bestFit="1" customWidth="1"/>
    <col min="1801" max="1801" width="13.28515625" style="576" bestFit="1" customWidth="1"/>
    <col min="1802" max="1802" width="4.7109375" style="576" bestFit="1" customWidth="1"/>
    <col min="1803" max="2047" width="9.140625" style="576"/>
    <col min="2048" max="2049" width="14.7109375" style="576" bestFit="1" customWidth="1"/>
    <col min="2050" max="2050" width="19.42578125" style="576" bestFit="1" customWidth="1"/>
    <col min="2051" max="2051" width="14.7109375" style="576" bestFit="1" customWidth="1"/>
    <col min="2052" max="2052" width="19.42578125" style="576" bestFit="1" customWidth="1"/>
    <col min="2053" max="2053" width="7.42578125" style="576" bestFit="1" customWidth="1"/>
    <col min="2054" max="2054" width="16.7109375" style="576" bestFit="1" customWidth="1"/>
    <col min="2055" max="2055" width="9.7109375" style="576" bestFit="1" customWidth="1"/>
    <col min="2056" max="2056" width="2.7109375" style="576" bestFit="1" customWidth="1"/>
    <col min="2057" max="2057" width="13.28515625" style="576" bestFit="1" customWidth="1"/>
    <col min="2058" max="2058" width="4.7109375" style="576" bestFit="1" customWidth="1"/>
    <col min="2059" max="2303" width="9.140625" style="576"/>
    <col min="2304" max="2305" width="14.7109375" style="576" bestFit="1" customWidth="1"/>
    <col min="2306" max="2306" width="19.42578125" style="576" bestFit="1" customWidth="1"/>
    <col min="2307" max="2307" width="14.7109375" style="576" bestFit="1" customWidth="1"/>
    <col min="2308" max="2308" width="19.42578125" style="576" bestFit="1" customWidth="1"/>
    <col min="2309" max="2309" width="7.42578125" style="576" bestFit="1" customWidth="1"/>
    <col min="2310" max="2310" width="16.7109375" style="576" bestFit="1" customWidth="1"/>
    <col min="2311" max="2311" width="9.7109375" style="576" bestFit="1" customWidth="1"/>
    <col min="2312" max="2312" width="2.7109375" style="576" bestFit="1" customWidth="1"/>
    <col min="2313" max="2313" width="13.28515625" style="576" bestFit="1" customWidth="1"/>
    <col min="2314" max="2314" width="4.7109375" style="576" bestFit="1" customWidth="1"/>
    <col min="2315" max="2559" width="9.140625" style="576"/>
    <col min="2560" max="2561" width="14.7109375" style="576" bestFit="1" customWidth="1"/>
    <col min="2562" max="2562" width="19.42578125" style="576" bestFit="1" customWidth="1"/>
    <col min="2563" max="2563" width="14.7109375" style="576" bestFit="1" customWidth="1"/>
    <col min="2564" max="2564" width="19.42578125" style="576" bestFit="1" customWidth="1"/>
    <col min="2565" max="2565" width="7.42578125" style="576" bestFit="1" customWidth="1"/>
    <col min="2566" max="2566" width="16.7109375" style="576" bestFit="1" customWidth="1"/>
    <col min="2567" max="2567" width="9.7109375" style="576" bestFit="1" customWidth="1"/>
    <col min="2568" max="2568" width="2.7109375" style="576" bestFit="1" customWidth="1"/>
    <col min="2569" max="2569" width="13.28515625" style="576" bestFit="1" customWidth="1"/>
    <col min="2570" max="2570" width="4.7109375" style="576" bestFit="1" customWidth="1"/>
    <col min="2571" max="2815" width="9.140625" style="576"/>
    <col min="2816" max="2817" width="14.7109375" style="576" bestFit="1" customWidth="1"/>
    <col min="2818" max="2818" width="19.42578125" style="576" bestFit="1" customWidth="1"/>
    <col min="2819" max="2819" width="14.7109375" style="576" bestFit="1" customWidth="1"/>
    <col min="2820" max="2820" width="19.42578125" style="576" bestFit="1" customWidth="1"/>
    <col min="2821" max="2821" width="7.42578125" style="576" bestFit="1" customWidth="1"/>
    <col min="2822" max="2822" width="16.7109375" style="576" bestFit="1" customWidth="1"/>
    <col min="2823" max="2823" width="9.7109375" style="576" bestFit="1" customWidth="1"/>
    <col min="2824" max="2824" width="2.7109375" style="576" bestFit="1" customWidth="1"/>
    <col min="2825" max="2825" width="13.28515625" style="576" bestFit="1" customWidth="1"/>
    <col min="2826" max="2826" width="4.7109375" style="576" bestFit="1" customWidth="1"/>
    <col min="2827" max="3071" width="9.140625" style="576"/>
    <col min="3072" max="3073" width="14.7109375" style="576" bestFit="1" customWidth="1"/>
    <col min="3074" max="3074" width="19.42578125" style="576" bestFit="1" customWidth="1"/>
    <col min="3075" max="3075" width="14.7109375" style="576" bestFit="1" customWidth="1"/>
    <col min="3076" max="3076" width="19.42578125" style="576" bestFit="1" customWidth="1"/>
    <col min="3077" max="3077" width="7.42578125" style="576" bestFit="1" customWidth="1"/>
    <col min="3078" max="3078" width="16.7109375" style="576" bestFit="1" customWidth="1"/>
    <col min="3079" max="3079" width="9.7109375" style="576" bestFit="1" customWidth="1"/>
    <col min="3080" max="3080" width="2.7109375" style="576" bestFit="1" customWidth="1"/>
    <col min="3081" max="3081" width="13.28515625" style="576" bestFit="1" customWidth="1"/>
    <col min="3082" max="3082" width="4.7109375" style="576" bestFit="1" customWidth="1"/>
    <col min="3083" max="3327" width="9.140625" style="576"/>
    <col min="3328" max="3329" width="14.7109375" style="576" bestFit="1" customWidth="1"/>
    <col min="3330" max="3330" width="19.42578125" style="576" bestFit="1" customWidth="1"/>
    <col min="3331" max="3331" width="14.7109375" style="576" bestFit="1" customWidth="1"/>
    <col min="3332" max="3332" width="19.42578125" style="576" bestFit="1" customWidth="1"/>
    <col min="3333" max="3333" width="7.42578125" style="576" bestFit="1" customWidth="1"/>
    <col min="3334" max="3334" width="16.7109375" style="576" bestFit="1" customWidth="1"/>
    <col min="3335" max="3335" width="9.7109375" style="576" bestFit="1" customWidth="1"/>
    <col min="3336" max="3336" width="2.7109375" style="576" bestFit="1" customWidth="1"/>
    <col min="3337" max="3337" width="13.28515625" style="576" bestFit="1" customWidth="1"/>
    <col min="3338" max="3338" width="4.7109375" style="576" bestFit="1" customWidth="1"/>
    <col min="3339" max="3583" width="9.140625" style="576"/>
    <col min="3584" max="3585" width="14.7109375" style="576" bestFit="1" customWidth="1"/>
    <col min="3586" max="3586" width="19.42578125" style="576" bestFit="1" customWidth="1"/>
    <col min="3587" max="3587" width="14.7109375" style="576" bestFit="1" customWidth="1"/>
    <col min="3588" max="3588" width="19.42578125" style="576" bestFit="1" customWidth="1"/>
    <col min="3589" max="3589" width="7.42578125" style="576" bestFit="1" customWidth="1"/>
    <col min="3590" max="3590" width="16.7109375" style="576" bestFit="1" customWidth="1"/>
    <col min="3591" max="3591" width="9.7109375" style="576" bestFit="1" customWidth="1"/>
    <col min="3592" max="3592" width="2.7109375" style="576" bestFit="1" customWidth="1"/>
    <col min="3593" max="3593" width="13.28515625" style="576" bestFit="1" customWidth="1"/>
    <col min="3594" max="3594" width="4.7109375" style="576" bestFit="1" customWidth="1"/>
    <col min="3595" max="3839" width="9.140625" style="576"/>
    <col min="3840" max="3841" width="14.7109375" style="576" bestFit="1" customWidth="1"/>
    <col min="3842" max="3842" width="19.42578125" style="576" bestFit="1" customWidth="1"/>
    <col min="3843" max="3843" width="14.7109375" style="576" bestFit="1" customWidth="1"/>
    <col min="3844" max="3844" width="19.42578125" style="576" bestFit="1" customWidth="1"/>
    <col min="3845" max="3845" width="7.42578125" style="576" bestFit="1" customWidth="1"/>
    <col min="3846" max="3846" width="16.7109375" style="576" bestFit="1" customWidth="1"/>
    <col min="3847" max="3847" width="9.7109375" style="576" bestFit="1" customWidth="1"/>
    <col min="3848" max="3848" width="2.7109375" style="576" bestFit="1" customWidth="1"/>
    <col min="3849" max="3849" width="13.28515625" style="576" bestFit="1" customWidth="1"/>
    <col min="3850" max="3850" width="4.7109375" style="576" bestFit="1" customWidth="1"/>
    <col min="3851" max="4095" width="9.140625" style="576"/>
    <col min="4096" max="4097" width="14.7109375" style="576" bestFit="1" customWidth="1"/>
    <col min="4098" max="4098" width="19.42578125" style="576" bestFit="1" customWidth="1"/>
    <col min="4099" max="4099" width="14.7109375" style="576" bestFit="1" customWidth="1"/>
    <col min="4100" max="4100" width="19.42578125" style="576" bestFit="1" customWidth="1"/>
    <col min="4101" max="4101" width="7.42578125" style="576" bestFit="1" customWidth="1"/>
    <col min="4102" max="4102" width="16.7109375" style="576" bestFit="1" customWidth="1"/>
    <col min="4103" max="4103" width="9.7109375" style="576" bestFit="1" customWidth="1"/>
    <col min="4104" max="4104" width="2.7109375" style="576" bestFit="1" customWidth="1"/>
    <col min="4105" max="4105" width="13.28515625" style="576" bestFit="1" customWidth="1"/>
    <col min="4106" max="4106" width="4.7109375" style="576" bestFit="1" customWidth="1"/>
    <col min="4107" max="4351" width="9.140625" style="576"/>
    <col min="4352" max="4353" width="14.7109375" style="576" bestFit="1" customWidth="1"/>
    <col min="4354" max="4354" width="19.42578125" style="576" bestFit="1" customWidth="1"/>
    <col min="4355" max="4355" width="14.7109375" style="576" bestFit="1" customWidth="1"/>
    <col min="4356" max="4356" width="19.42578125" style="576" bestFit="1" customWidth="1"/>
    <col min="4357" max="4357" width="7.42578125" style="576" bestFit="1" customWidth="1"/>
    <col min="4358" max="4358" width="16.7109375" style="576" bestFit="1" customWidth="1"/>
    <col min="4359" max="4359" width="9.7109375" style="576" bestFit="1" customWidth="1"/>
    <col min="4360" max="4360" width="2.7109375" style="576" bestFit="1" customWidth="1"/>
    <col min="4361" max="4361" width="13.28515625" style="576" bestFit="1" customWidth="1"/>
    <col min="4362" max="4362" width="4.7109375" style="576" bestFit="1" customWidth="1"/>
    <col min="4363" max="4607" width="9.140625" style="576"/>
    <col min="4608" max="4609" width="14.7109375" style="576" bestFit="1" customWidth="1"/>
    <col min="4610" max="4610" width="19.42578125" style="576" bestFit="1" customWidth="1"/>
    <col min="4611" max="4611" width="14.7109375" style="576" bestFit="1" customWidth="1"/>
    <col min="4612" max="4612" width="19.42578125" style="576" bestFit="1" customWidth="1"/>
    <col min="4613" max="4613" width="7.42578125" style="576" bestFit="1" customWidth="1"/>
    <col min="4614" max="4614" width="16.7109375" style="576" bestFit="1" customWidth="1"/>
    <col min="4615" max="4615" width="9.7109375" style="576" bestFit="1" customWidth="1"/>
    <col min="4616" max="4616" width="2.7109375" style="576" bestFit="1" customWidth="1"/>
    <col min="4617" max="4617" width="13.28515625" style="576" bestFit="1" customWidth="1"/>
    <col min="4618" max="4618" width="4.7109375" style="576" bestFit="1" customWidth="1"/>
    <col min="4619" max="4863" width="9.140625" style="576"/>
    <col min="4864" max="4865" width="14.7109375" style="576" bestFit="1" customWidth="1"/>
    <col min="4866" max="4866" width="19.42578125" style="576" bestFit="1" customWidth="1"/>
    <col min="4867" max="4867" width="14.7109375" style="576" bestFit="1" customWidth="1"/>
    <col min="4868" max="4868" width="19.42578125" style="576" bestFit="1" customWidth="1"/>
    <col min="4869" max="4869" width="7.42578125" style="576" bestFit="1" customWidth="1"/>
    <col min="4870" max="4870" width="16.7109375" style="576" bestFit="1" customWidth="1"/>
    <col min="4871" max="4871" width="9.7109375" style="576" bestFit="1" customWidth="1"/>
    <col min="4872" max="4872" width="2.7109375" style="576" bestFit="1" customWidth="1"/>
    <col min="4873" max="4873" width="13.28515625" style="576" bestFit="1" customWidth="1"/>
    <col min="4874" max="4874" width="4.7109375" style="576" bestFit="1" customWidth="1"/>
    <col min="4875" max="5119" width="9.140625" style="576"/>
    <col min="5120" max="5121" width="14.7109375" style="576" bestFit="1" customWidth="1"/>
    <col min="5122" max="5122" width="19.42578125" style="576" bestFit="1" customWidth="1"/>
    <col min="5123" max="5123" width="14.7109375" style="576" bestFit="1" customWidth="1"/>
    <col min="5124" max="5124" width="19.42578125" style="576" bestFit="1" customWidth="1"/>
    <col min="5125" max="5125" width="7.42578125" style="576" bestFit="1" customWidth="1"/>
    <col min="5126" max="5126" width="16.7109375" style="576" bestFit="1" customWidth="1"/>
    <col min="5127" max="5127" width="9.7109375" style="576" bestFit="1" customWidth="1"/>
    <col min="5128" max="5128" width="2.7109375" style="576" bestFit="1" customWidth="1"/>
    <col min="5129" max="5129" width="13.28515625" style="576" bestFit="1" customWidth="1"/>
    <col min="5130" max="5130" width="4.7109375" style="576" bestFit="1" customWidth="1"/>
    <col min="5131" max="5375" width="9.140625" style="576"/>
    <col min="5376" max="5377" width="14.7109375" style="576" bestFit="1" customWidth="1"/>
    <col min="5378" max="5378" width="19.42578125" style="576" bestFit="1" customWidth="1"/>
    <col min="5379" max="5379" width="14.7109375" style="576" bestFit="1" customWidth="1"/>
    <col min="5380" max="5380" width="19.42578125" style="576" bestFit="1" customWidth="1"/>
    <col min="5381" max="5381" width="7.42578125" style="576" bestFit="1" customWidth="1"/>
    <col min="5382" max="5382" width="16.7109375" style="576" bestFit="1" customWidth="1"/>
    <col min="5383" max="5383" width="9.7109375" style="576" bestFit="1" customWidth="1"/>
    <col min="5384" max="5384" width="2.7109375" style="576" bestFit="1" customWidth="1"/>
    <col min="5385" max="5385" width="13.28515625" style="576" bestFit="1" customWidth="1"/>
    <col min="5386" max="5386" width="4.7109375" style="576" bestFit="1" customWidth="1"/>
    <col min="5387" max="5631" width="9.140625" style="576"/>
    <col min="5632" max="5633" width="14.7109375" style="576" bestFit="1" customWidth="1"/>
    <col min="5634" max="5634" width="19.42578125" style="576" bestFit="1" customWidth="1"/>
    <col min="5635" max="5635" width="14.7109375" style="576" bestFit="1" customWidth="1"/>
    <col min="5636" max="5636" width="19.42578125" style="576" bestFit="1" customWidth="1"/>
    <col min="5637" max="5637" width="7.42578125" style="576" bestFit="1" customWidth="1"/>
    <col min="5638" max="5638" width="16.7109375" style="576" bestFit="1" customWidth="1"/>
    <col min="5639" max="5639" width="9.7109375" style="576" bestFit="1" customWidth="1"/>
    <col min="5640" max="5640" width="2.7109375" style="576" bestFit="1" customWidth="1"/>
    <col min="5641" max="5641" width="13.28515625" style="576" bestFit="1" customWidth="1"/>
    <col min="5642" max="5642" width="4.7109375" style="576" bestFit="1" customWidth="1"/>
    <col min="5643" max="5887" width="9.140625" style="576"/>
    <col min="5888" max="5889" width="14.7109375" style="576" bestFit="1" customWidth="1"/>
    <col min="5890" max="5890" width="19.42578125" style="576" bestFit="1" customWidth="1"/>
    <col min="5891" max="5891" width="14.7109375" style="576" bestFit="1" customWidth="1"/>
    <col min="5892" max="5892" width="19.42578125" style="576" bestFit="1" customWidth="1"/>
    <col min="5893" max="5893" width="7.42578125" style="576" bestFit="1" customWidth="1"/>
    <col min="5894" max="5894" width="16.7109375" style="576" bestFit="1" customWidth="1"/>
    <col min="5895" max="5895" width="9.7109375" style="576" bestFit="1" customWidth="1"/>
    <col min="5896" max="5896" width="2.7109375" style="576" bestFit="1" customWidth="1"/>
    <col min="5897" max="5897" width="13.28515625" style="576" bestFit="1" customWidth="1"/>
    <col min="5898" max="5898" width="4.7109375" style="576" bestFit="1" customWidth="1"/>
    <col min="5899" max="6143" width="9.140625" style="576"/>
    <col min="6144" max="6145" width="14.7109375" style="576" bestFit="1" customWidth="1"/>
    <col min="6146" max="6146" width="19.42578125" style="576" bestFit="1" customWidth="1"/>
    <col min="6147" max="6147" width="14.7109375" style="576" bestFit="1" customWidth="1"/>
    <col min="6148" max="6148" width="19.42578125" style="576" bestFit="1" customWidth="1"/>
    <col min="6149" max="6149" width="7.42578125" style="576" bestFit="1" customWidth="1"/>
    <col min="6150" max="6150" width="16.7109375" style="576" bestFit="1" customWidth="1"/>
    <col min="6151" max="6151" width="9.7109375" style="576" bestFit="1" customWidth="1"/>
    <col min="6152" max="6152" width="2.7109375" style="576" bestFit="1" customWidth="1"/>
    <col min="6153" max="6153" width="13.28515625" style="576" bestFit="1" customWidth="1"/>
    <col min="6154" max="6154" width="4.7109375" style="576" bestFit="1" customWidth="1"/>
    <col min="6155" max="6399" width="9.140625" style="576"/>
    <col min="6400" max="6401" width="14.7109375" style="576" bestFit="1" customWidth="1"/>
    <col min="6402" max="6402" width="19.42578125" style="576" bestFit="1" customWidth="1"/>
    <col min="6403" max="6403" width="14.7109375" style="576" bestFit="1" customWidth="1"/>
    <col min="6404" max="6404" width="19.42578125" style="576" bestFit="1" customWidth="1"/>
    <col min="6405" max="6405" width="7.42578125" style="576" bestFit="1" customWidth="1"/>
    <col min="6406" max="6406" width="16.7109375" style="576" bestFit="1" customWidth="1"/>
    <col min="6407" max="6407" width="9.7109375" style="576" bestFit="1" customWidth="1"/>
    <col min="6408" max="6408" width="2.7109375" style="576" bestFit="1" customWidth="1"/>
    <col min="6409" max="6409" width="13.28515625" style="576" bestFit="1" customWidth="1"/>
    <col min="6410" max="6410" width="4.7109375" style="576" bestFit="1" customWidth="1"/>
    <col min="6411" max="6655" width="9.140625" style="576"/>
    <col min="6656" max="6657" width="14.7109375" style="576" bestFit="1" customWidth="1"/>
    <col min="6658" max="6658" width="19.42578125" style="576" bestFit="1" customWidth="1"/>
    <col min="6659" max="6659" width="14.7109375" style="576" bestFit="1" customWidth="1"/>
    <col min="6660" max="6660" width="19.42578125" style="576" bestFit="1" customWidth="1"/>
    <col min="6661" max="6661" width="7.42578125" style="576" bestFit="1" customWidth="1"/>
    <col min="6662" max="6662" width="16.7109375" style="576" bestFit="1" customWidth="1"/>
    <col min="6663" max="6663" width="9.7109375" style="576" bestFit="1" customWidth="1"/>
    <col min="6664" max="6664" width="2.7109375" style="576" bestFit="1" customWidth="1"/>
    <col min="6665" max="6665" width="13.28515625" style="576" bestFit="1" customWidth="1"/>
    <col min="6666" max="6666" width="4.7109375" style="576" bestFit="1" customWidth="1"/>
    <col min="6667" max="6911" width="9.140625" style="576"/>
    <col min="6912" max="6913" width="14.7109375" style="576" bestFit="1" customWidth="1"/>
    <col min="6914" max="6914" width="19.42578125" style="576" bestFit="1" customWidth="1"/>
    <col min="6915" max="6915" width="14.7109375" style="576" bestFit="1" customWidth="1"/>
    <col min="6916" max="6916" width="19.42578125" style="576" bestFit="1" customWidth="1"/>
    <col min="6917" max="6917" width="7.42578125" style="576" bestFit="1" customWidth="1"/>
    <col min="6918" max="6918" width="16.7109375" style="576" bestFit="1" customWidth="1"/>
    <col min="6919" max="6919" width="9.7109375" style="576" bestFit="1" customWidth="1"/>
    <col min="6920" max="6920" width="2.7109375" style="576" bestFit="1" customWidth="1"/>
    <col min="6921" max="6921" width="13.28515625" style="576" bestFit="1" customWidth="1"/>
    <col min="6922" max="6922" width="4.7109375" style="576" bestFit="1" customWidth="1"/>
    <col min="6923" max="7167" width="9.140625" style="576"/>
    <col min="7168" max="7169" width="14.7109375" style="576" bestFit="1" customWidth="1"/>
    <col min="7170" max="7170" width="19.42578125" style="576" bestFit="1" customWidth="1"/>
    <col min="7171" max="7171" width="14.7109375" style="576" bestFit="1" customWidth="1"/>
    <col min="7172" max="7172" width="19.42578125" style="576" bestFit="1" customWidth="1"/>
    <col min="7173" max="7173" width="7.42578125" style="576" bestFit="1" customWidth="1"/>
    <col min="7174" max="7174" width="16.7109375" style="576" bestFit="1" customWidth="1"/>
    <col min="7175" max="7175" width="9.7109375" style="576" bestFit="1" customWidth="1"/>
    <col min="7176" max="7176" width="2.7109375" style="576" bestFit="1" customWidth="1"/>
    <col min="7177" max="7177" width="13.28515625" style="576" bestFit="1" customWidth="1"/>
    <col min="7178" max="7178" width="4.7109375" style="576" bestFit="1" customWidth="1"/>
    <col min="7179" max="7423" width="9.140625" style="576"/>
    <col min="7424" max="7425" width="14.7109375" style="576" bestFit="1" customWidth="1"/>
    <col min="7426" max="7426" width="19.42578125" style="576" bestFit="1" customWidth="1"/>
    <col min="7427" max="7427" width="14.7109375" style="576" bestFit="1" customWidth="1"/>
    <col min="7428" max="7428" width="19.42578125" style="576" bestFit="1" customWidth="1"/>
    <col min="7429" max="7429" width="7.42578125" style="576" bestFit="1" customWidth="1"/>
    <col min="7430" max="7430" width="16.7109375" style="576" bestFit="1" customWidth="1"/>
    <col min="7431" max="7431" width="9.7109375" style="576" bestFit="1" customWidth="1"/>
    <col min="7432" max="7432" width="2.7109375" style="576" bestFit="1" customWidth="1"/>
    <col min="7433" max="7433" width="13.28515625" style="576" bestFit="1" customWidth="1"/>
    <col min="7434" max="7434" width="4.7109375" style="576" bestFit="1" customWidth="1"/>
    <col min="7435" max="7679" width="9.140625" style="576"/>
    <col min="7680" max="7681" width="14.7109375" style="576" bestFit="1" customWidth="1"/>
    <col min="7682" max="7682" width="19.42578125" style="576" bestFit="1" customWidth="1"/>
    <col min="7683" max="7683" width="14.7109375" style="576" bestFit="1" customWidth="1"/>
    <col min="7684" max="7684" width="19.42578125" style="576" bestFit="1" customWidth="1"/>
    <col min="7685" max="7685" width="7.42578125" style="576" bestFit="1" customWidth="1"/>
    <col min="7686" max="7686" width="16.7109375" style="576" bestFit="1" customWidth="1"/>
    <col min="7687" max="7687" width="9.7109375" style="576" bestFit="1" customWidth="1"/>
    <col min="7688" max="7688" width="2.7109375" style="576" bestFit="1" customWidth="1"/>
    <col min="7689" max="7689" width="13.28515625" style="576" bestFit="1" customWidth="1"/>
    <col min="7690" max="7690" width="4.7109375" style="576" bestFit="1" customWidth="1"/>
    <col min="7691" max="7935" width="9.140625" style="576"/>
    <col min="7936" max="7937" width="14.7109375" style="576" bestFit="1" customWidth="1"/>
    <col min="7938" max="7938" width="19.42578125" style="576" bestFit="1" customWidth="1"/>
    <col min="7939" max="7939" width="14.7109375" style="576" bestFit="1" customWidth="1"/>
    <col min="7940" max="7940" width="19.42578125" style="576" bestFit="1" customWidth="1"/>
    <col min="7941" max="7941" width="7.42578125" style="576" bestFit="1" customWidth="1"/>
    <col min="7942" max="7942" width="16.7109375" style="576" bestFit="1" customWidth="1"/>
    <col min="7943" max="7943" width="9.7109375" style="576" bestFit="1" customWidth="1"/>
    <col min="7944" max="7944" width="2.7109375" style="576" bestFit="1" customWidth="1"/>
    <col min="7945" max="7945" width="13.28515625" style="576" bestFit="1" customWidth="1"/>
    <col min="7946" max="7946" width="4.7109375" style="576" bestFit="1" customWidth="1"/>
    <col min="7947" max="8191" width="9.140625" style="576"/>
    <col min="8192" max="8193" width="14.7109375" style="576" bestFit="1" customWidth="1"/>
    <col min="8194" max="8194" width="19.42578125" style="576" bestFit="1" customWidth="1"/>
    <col min="8195" max="8195" width="14.7109375" style="576" bestFit="1" customWidth="1"/>
    <col min="8196" max="8196" width="19.42578125" style="576" bestFit="1" customWidth="1"/>
    <col min="8197" max="8197" width="7.42578125" style="576" bestFit="1" customWidth="1"/>
    <col min="8198" max="8198" width="16.7109375" style="576" bestFit="1" customWidth="1"/>
    <col min="8199" max="8199" width="9.7109375" style="576" bestFit="1" customWidth="1"/>
    <col min="8200" max="8200" width="2.7109375" style="576" bestFit="1" customWidth="1"/>
    <col min="8201" max="8201" width="13.28515625" style="576" bestFit="1" customWidth="1"/>
    <col min="8202" max="8202" width="4.7109375" style="576" bestFit="1" customWidth="1"/>
    <col min="8203" max="8447" width="9.140625" style="576"/>
    <col min="8448" max="8449" width="14.7109375" style="576" bestFit="1" customWidth="1"/>
    <col min="8450" max="8450" width="19.42578125" style="576" bestFit="1" customWidth="1"/>
    <col min="8451" max="8451" width="14.7109375" style="576" bestFit="1" customWidth="1"/>
    <col min="8452" max="8452" width="19.42578125" style="576" bestFit="1" customWidth="1"/>
    <col min="8453" max="8453" width="7.42578125" style="576" bestFit="1" customWidth="1"/>
    <col min="8454" max="8454" width="16.7109375" style="576" bestFit="1" customWidth="1"/>
    <col min="8455" max="8455" width="9.7109375" style="576" bestFit="1" customWidth="1"/>
    <col min="8456" max="8456" width="2.7109375" style="576" bestFit="1" customWidth="1"/>
    <col min="8457" max="8457" width="13.28515625" style="576" bestFit="1" customWidth="1"/>
    <col min="8458" max="8458" width="4.7109375" style="576" bestFit="1" customWidth="1"/>
    <col min="8459" max="8703" width="9.140625" style="576"/>
    <col min="8704" max="8705" width="14.7109375" style="576" bestFit="1" customWidth="1"/>
    <col min="8706" max="8706" width="19.42578125" style="576" bestFit="1" customWidth="1"/>
    <col min="8707" max="8707" width="14.7109375" style="576" bestFit="1" customWidth="1"/>
    <col min="8708" max="8708" width="19.42578125" style="576" bestFit="1" customWidth="1"/>
    <col min="8709" max="8709" width="7.42578125" style="576" bestFit="1" customWidth="1"/>
    <col min="8710" max="8710" width="16.7109375" style="576" bestFit="1" customWidth="1"/>
    <col min="8711" max="8711" width="9.7109375" style="576" bestFit="1" customWidth="1"/>
    <col min="8712" max="8712" width="2.7109375" style="576" bestFit="1" customWidth="1"/>
    <col min="8713" max="8713" width="13.28515625" style="576" bestFit="1" customWidth="1"/>
    <col min="8714" max="8714" width="4.7109375" style="576" bestFit="1" customWidth="1"/>
    <col min="8715" max="8959" width="9.140625" style="576"/>
    <col min="8960" max="8961" width="14.7109375" style="576" bestFit="1" customWidth="1"/>
    <col min="8962" max="8962" width="19.42578125" style="576" bestFit="1" customWidth="1"/>
    <col min="8963" max="8963" width="14.7109375" style="576" bestFit="1" customWidth="1"/>
    <col min="8964" max="8964" width="19.42578125" style="576" bestFit="1" customWidth="1"/>
    <col min="8965" max="8965" width="7.42578125" style="576" bestFit="1" customWidth="1"/>
    <col min="8966" max="8966" width="16.7109375" style="576" bestFit="1" customWidth="1"/>
    <col min="8967" max="8967" width="9.7109375" style="576" bestFit="1" customWidth="1"/>
    <col min="8968" max="8968" width="2.7109375" style="576" bestFit="1" customWidth="1"/>
    <col min="8969" max="8969" width="13.28515625" style="576" bestFit="1" customWidth="1"/>
    <col min="8970" max="8970" width="4.7109375" style="576" bestFit="1" customWidth="1"/>
    <col min="8971" max="9215" width="9.140625" style="576"/>
    <col min="9216" max="9217" width="14.7109375" style="576" bestFit="1" customWidth="1"/>
    <col min="9218" max="9218" width="19.42578125" style="576" bestFit="1" customWidth="1"/>
    <col min="9219" max="9219" width="14.7109375" style="576" bestFit="1" customWidth="1"/>
    <col min="9220" max="9220" width="19.42578125" style="576" bestFit="1" customWidth="1"/>
    <col min="9221" max="9221" width="7.42578125" style="576" bestFit="1" customWidth="1"/>
    <col min="9222" max="9222" width="16.7109375" style="576" bestFit="1" customWidth="1"/>
    <col min="9223" max="9223" width="9.7109375" style="576" bestFit="1" customWidth="1"/>
    <col min="9224" max="9224" width="2.7109375" style="576" bestFit="1" customWidth="1"/>
    <col min="9225" max="9225" width="13.28515625" style="576" bestFit="1" customWidth="1"/>
    <col min="9226" max="9226" width="4.7109375" style="576" bestFit="1" customWidth="1"/>
    <col min="9227" max="9471" width="9.140625" style="576"/>
    <col min="9472" max="9473" width="14.7109375" style="576" bestFit="1" customWidth="1"/>
    <col min="9474" max="9474" width="19.42578125" style="576" bestFit="1" customWidth="1"/>
    <col min="9475" max="9475" width="14.7109375" style="576" bestFit="1" customWidth="1"/>
    <col min="9476" max="9476" width="19.42578125" style="576" bestFit="1" customWidth="1"/>
    <col min="9477" max="9477" width="7.42578125" style="576" bestFit="1" customWidth="1"/>
    <col min="9478" max="9478" width="16.7109375" style="576" bestFit="1" customWidth="1"/>
    <col min="9479" max="9479" width="9.7109375" style="576" bestFit="1" customWidth="1"/>
    <col min="9480" max="9480" width="2.7109375" style="576" bestFit="1" customWidth="1"/>
    <col min="9481" max="9481" width="13.28515625" style="576" bestFit="1" customWidth="1"/>
    <col min="9482" max="9482" width="4.7109375" style="576" bestFit="1" customWidth="1"/>
    <col min="9483" max="9727" width="9.140625" style="576"/>
    <col min="9728" max="9729" width="14.7109375" style="576" bestFit="1" customWidth="1"/>
    <col min="9730" max="9730" width="19.42578125" style="576" bestFit="1" customWidth="1"/>
    <col min="9731" max="9731" width="14.7109375" style="576" bestFit="1" customWidth="1"/>
    <col min="9732" max="9732" width="19.42578125" style="576" bestFit="1" customWidth="1"/>
    <col min="9733" max="9733" width="7.42578125" style="576" bestFit="1" customWidth="1"/>
    <col min="9734" max="9734" width="16.7109375" style="576" bestFit="1" customWidth="1"/>
    <col min="9735" max="9735" width="9.7109375" style="576" bestFit="1" customWidth="1"/>
    <col min="9736" max="9736" width="2.7109375" style="576" bestFit="1" customWidth="1"/>
    <col min="9737" max="9737" width="13.28515625" style="576" bestFit="1" customWidth="1"/>
    <col min="9738" max="9738" width="4.7109375" style="576" bestFit="1" customWidth="1"/>
    <col min="9739" max="9983" width="9.140625" style="576"/>
    <col min="9984" max="9985" width="14.7109375" style="576" bestFit="1" customWidth="1"/>
    <col min="9986" max="9986" width="19.42578125" style="576" bestFit="1" customWidth="1"/>
    <col min="9987" max="9987" width="14.7109375" style="576" bestFit="1" customWidth="1"/>
    <col min="9988" max="9988" width="19.42578125" style="576" bestFit="1" customWidth="1"/>
    <col min="9989" max="9989" width="7.42578125" style="576" bestFit="1" customWidth="1"/>
    <col min="9990" max="9990" width="16.7109375" style="576" bestFit="1" customWidth="1"/>
    <col min="9991" max="9991" width="9.7109375" style="576" bestFit="1" customWidth="1"/>
    <col min="9992" max="9992" width="2.7109375" style="576" bestFit="1" customWidth="1"/>
    <col min="9993" max="9993" width="13.28515625" style="576" bestFit="1" customWidth="1"/>
    <col min="9994" max="9994" width="4.7109375" style="576" bestFit="1" customWidth="1"/>
    <col min="9995" max="10239" width="9.140625" style="576"/>
    <col min="10240" max="10241" width="14.7109375" style="576" bestFit="1" customWidth="1"/>
    <col min="10242" max="10242" width="19.42578125" style="576" bestFit="1" customWidth="1"/>
    <col min="10243" max="10243" width="14.7109375" style="576" bestFit="1" customWidth="1"/>
    <col min="10244" max="10244" width="19.42578125" style="576" bestFit="1" customWidth="1"/>
    <col min="10245" max="10245" width="7.42578125" style="576" bestFit="1" customWidth="1"/>
    <col min="10246" max="10246" width="16.7109375" style="576" bestFit="1" customWidth="1"/>
    <col min="10247" max="10247" width="9.7109375" style="576" bestFit="1" customWidth="1"/>
    <col min="10248" max="10248" width="2.7109375" style="576" bestFit="1" customWidth="1"/>
    <col min="10249" max="10249" width="13.28515625" style="576" bestFit="1" customWidth="1"/>
    <col min="10250" max="10250" width="4.7109375" style="576" bestFit="1" customWidth="1"/>
    <col min="10251" max="10495" width="9.140625" style="576"/>
    <col min="10496" max="10497" width="14.7109375" style="576" bestFit="1" customWidth="1"/>
    <col min="10498" max="10498" width="19.42578125" style="576" bestFit="1" customWidth="1"/>
    <col min="10499" max="10499" width="14.7109375" style="576" bestFit="1" customWidth="1"/>
    <col min="10500" max="10500" width="19.42578125" style="576" bestFit="1" customWidth="1"/>
    <col min="10501" max="10501" width="7.42578125" style="576" bestFit="1" customWidth="1"/>
    <col min="10502" max="10502" width="16.7109375" style="576" bestFit="1" customWidth="1"/>
    <col min="10503" max="10503" width="9.7109375" style="576" bestFit="1" customWidth="1"/>
    <col min="10504" max="10504" width="2.7109375" style="576" bestFit="1" customWidth="1"/>
    <col min="10505" max="10505" width="13.28515625" style="576" bestFit="1" customWidth="1"/>
    <col min="10506" max="10506" width="4.7109375" style="576" bestFit="1" customWidth="1"/>
    <col min="10507" max="10751" width="9.140625" style="576"/>
    <col min="10752" max="10753" width="14.7109375" style="576" bestFit="1" customWidth="1"/>
    <col min="10754" max="10754" width="19.42578125" style="576" bestFit="1" customWidth="1"/>
    <col min="10755" max="10755" width="14.7109375" style="576" bestFit="1" customWidth="1"/>
    <col min="10756" max="10756" width="19.42578125" style="576" bestFit="1" customWidth="1"/>
    <col min="10757" max="10757" width="7.42578125" style="576" bestFit="1" customWidth="1"/>
    <col min="10758" max="10758" width="16.7109375" style="576" bestFit="1" customWidth="1"/>
    <col min="10759" max="10759" width="9.7109375" style="576" bestFit="1" customWidth="1"/>
    <col min="10760" max="10760" width="2.7109375" style="576" bestFit="1" customWidth="1"/>
    <col min="10761" max="10761" width="13.28515625" style="576" bestFit="1" customWidth="1"/>
    <col min="10762" max="10762" width="4.7109375" style="576" bestFit="1" customWidth="1"/>
    <col min="10763" max="11007" width="9.140625" style="576"/>
    <col min="11008" max="11009" width="14.7109375" style="576" bestFit="1" customWidth="1"/>
    <col min="11010" max="11010" width="19.42578125" style="576" bestFit="1" customWidth="1"/>
    <col min="11011" max="11011" width="14.7109375" style="576" bestFit="1" customWidth="1"/>
    <col min="11012" max="11012" width="19.42578125" style="576" bestFit="1" customWidth="1"/>
    <col min="11013" max="11013" width="7.42578125" style="576" bestFit="1" customWidth="1"/>
    <col min="11014" max="11014" width="16.7109375" style="576" bestFit="1" customWidth="1"/>
    <col min="11015" max="11015" width="9.7109375" style="576" bestFit="1" customWidth="1"/>
    <col min="11016" max="11016" width="2.7109375" style="576" bestFit="1" customWidth="1"/>
    <col min="11017" max="11017" width="13.28515625" style="576" bestFit="1" customWidth="1"/>
    <col min="11018" max="11018" width="4.7109375" style="576" bestFit="1" customWidth="1"/>
    <col min="11019" max="11263" width="9.140625" style="576"/>
    <col min="11264" max="11265" width="14.7109375" style="576" bestFit="1" customWidth="1"/>
    <col min="11266" max="11266" width="19.42578125" style="576" bestFit="1" customWidth="1"/>
    <col min="11267" max="11267" width="14.7109375" style="576" bestFit="1" customWidth="1"/>
    <col min="11268" max="11268" width="19.42578125" style="576" bestFit="1" customWidth="1"/>
    <col min="11269" max="11269" width="7.42578125" style="576" bestFit="1" customWidth="1"/>
    <col min="11270" max="11270" width="16.7109375" style="576" bestFit="1" customWidth="1"/>
    <col min="11271" max="11271" width="9.7109375" style="576" bestFit="1" customWidth="1"/>
    <col min="11272" max="11272" width="2.7109375" style="576" bestFit="1" customWidth="1"/>
    <col min="11273" max="11273" width="13.28515625" style="576" bestFit="1" customWidth="1"/>
    <col min="11274" max="11274" width="4.7109375" style="576" bestFit="1" customWidth="1"/>
    <col min="11275" max="11519" width="9.140625" style="576"/>
    <col min="11520" max="11521" width="14.7109375" style="576" bestFit="1" customWidth="1"/>
    <col min="11522" max="11522" width="19.42578125" style="576" bestFit="1" customWidth="1"/>
    <col min="11523" max="11523" width="14.7109375" style="576" bestFit="1" customWidth="1"/>
    <col min="11524" max="11524" width="19.42578125" style="576" bestFit="1" customWidth="1"/>
    <col min="11525" max="11525" width="7.42578125" style="576" bestFit="1" customWidth="1"/>
    <col min="11526" max="11526" width="16.7109375" style="576" bestFit="1" customWidth="1"/>
    <col min="11527" max="11527" width="9.7109375" style="576" bestFit="1" customWidth="1"/>
    <col min="11528" max="11528" width="2.7109375" style="576" bestFit="1" customWidth="1"/>
    <col min="11529" max="11529" width="13.28515625" style="576" bestFit="1" customWidth="1"/>
    <col min="11530" max="11530" width="4.7109375" style="576" bestFit="1" customWidth="1"/>
    <col min="11531" max="11775" width="9.140625" style="576"/>
    <col min="11776" max="11777" width="14.7109375" style="576" bestFit="1" customWidth="1"/>
    <col min="11778" max="11778" width="19.42578125" style="576" bestFit="1" customWidth="1"/>
    <col min="11779" max="11779" width="14.7109375" style="576" bestFit="1" customWidth="1"/>
    <col min="11780" max="11780" width="19.42578125" style="576" bestFit="1" customWidth="1"/>
    <col min="11781" max="11781" width="7.42578125" style="576" bestFit="1" customWidth="1"/>
    <col min="11782" max="11782" width="16.7109375" style="576" bestFit="1" customWidth="1"/>
    <col min="11783" max="11783" width="9.7109375" style="576" bestFit="1" customWidth="1"/>
    <col min="11784" max="11784" width="2.7109375" style="576" bestFit="1" customWidth="1"/>
    <col min="11785" max="11785" width="13.28515625" style="576" bestFit="1" customWidth="1"/>
    <col min="11786" max="11786" width="4.7109375" style="576" bestFit="1" customWidth="1"/>
    <col min="11787" max="12031" width="9.140625" style="576"/>
    <col min="12032" max="12033" width="14.7109375" style="576" bestFit="1" customWidth="1"/>
    <col min="12034" max="12034" width="19.42578125" style="576" bestFit="1" customWidth="1"/>
    <col min="12035" max="12035" width="14.7109375" style="576" bestFit="1" customWidth="1"/>
    <col min="12036" max="12036" width="19.42578125" style="576" bestFit="1" customWidth="1"/>
    <col min="12037" max="12037" width="7.42578125" style="576" bestFit="1" customWidth="1"/>
    <col min="12038" max="12038" width="16.7109375" style="576" bestFit="1" customWidth="1"/>
    <col min="12039" max="12039" width="9.7109375" style="576" bestFit="1" customWidth="1"/>
    <col min="12040" max="12040" width="2.7109375" style="576" bestFit="1" customWidth="1"/>
    <col min="12041" max="12041" width="13.28515625" style="576" bestFit="1" customWidth="1"/>
    <col min="12042" max="12042" width="4.7109375" style="576" bestFit="1" customWidth="1"/>
    <col min="12043" max="12287" width="9.140625" style="576"/>
    <col min="12288" max="12289" width="14.7109375" style="576" bestFit="1" customWidth="1"/>
    <col min="12290" max="12290" width="19.42578125" style="576" bestFit="1" customWidth="1"/>
    <col min="12291" max="12291" width="14.7109375" style="576" bestFit="1" customWidth="1"/>
    <col min="12292" max="12292" width="19.42578125" style="576" bestFit="1" customWidth="1"/>
    <col min="12293" max="12293" width="7.42578125" style="576" bestFit="1" customWidth="1"/>
    <col min="12294" max="12294" width="16.7109375" style="576" bestFit="1" customWidth="1"/>
    <col min="12295" max="12295" width="9.7109375" style="576" bestFit="1" customWidth="1"/>
    <col min="12296" max="12296" width="2.7109375" style="576" bestFit="1" customWidth="1"/>
    <col min="12297" max="12297" width="13.28515625" style="576" bestFit="1" customWidth="1"/>
    <col min="12298" max="12298" width="4.7109375" style="576" bestFit="1" customWidth="1"/>
    <col min="12299" max="12543" width="9.140625" style="576"/>
    <col min="12544" max="12545" width="14.7109375" style="576" bestFit="1" customWidth="1"/>
    <col min="12546" max="12546" width="19.42578125" style="576" bestFit="1" customWidth="1"/>
    <col min="12547" max="12547" width="14.7109375" style="576" bestFit="1" customWidth="1"/>
    <col min="12548" max="12548" width="19.42578125" style="576" bestFit="1" customWidth="1"/>
    <col min="12549" max="12549" width="7.42578125" style="576" bestFit="1" customWidth="1"/>
    <col min="12550" max="12550" width="16.7109375" style="576" bestFit="1" customWidth="1"/>
    <col min="12551" max="12551" width="9.7109375" style="576" bestFit="1" customWidth="1"/>
    <col min="12552" max="12552" width="2.7109375" style="576" bestFit="1" customWidth="1"/>
    <col min="12553" max="12553" width="13.28515625" style="576" bestFit="1" customWidth="1"/>
    <col min="12554" max="12554" width="4.7109375" style="576" bestFit="1" customWidth="1"/>
    <col min="12555" max="12799" width="9.140625" style="576"/>
    <col min="12800" max="12801" width="14.7109375" style="576" bestFit="1" customWidth="1"/>
    <col min="12802" max="12802" width="19.42578125" style="576" bestFit="1" customWidth="1"/>
    <col min="12803" max="12803" width="14.7109375" style="576" bestFit="1" customWidth="1"/>
    <col min="12804" max="12804" width="19.42578125" style="576" bestFit="1" customWidth="1"/>
    <col min="12805" max="12805" width="7.42578125" style="576" bestFit="1" customWidth="1"/>
    <col min="12806" max="12806" width="16.7109375" style="576" bestFit="1" customWidth="1"/>
    <col min="12807" max="12807" width="9.7109375" style="576" bestFit="1" customWidth="1"/>
    <col min="12808" max="12808" width="2.7109375" style="576" bestFit="1" customWidth="1"/>
    <col min="12809" max="12809" width="13.28515625" style="576" bestFit="1" customWidth="1"/>
    <col min="12810" max="12810" width="4.7109375" style="576" bestFit="1" customWidth="1"/>
    <col min="12811" max="13055" width="9.140625" style="576"/>
    <col min="13056" max="13057" width="14.7109375" style="576" bestFit="1" customWidth="1"/>
    <col min="13058" max="13058" width="19.42578125" style="576" bestFit="1" customWidth="1"/>
    <col min="13059" max="13059" width="14.7109375" style="576" bestFit="1" customWidth="1"/>
    <col min="13060" max="13060" width="19.42578125" style="576" bestFit="1" customWidth="1"/>
    <col min="13061" max="13061" width="7.42578125" style="576" bestFit="1" customWidth="1"/>
    <col min="13062" max="13062" width="16.7109375" style="576" bestFit="1" customWidth="1"/>
    <col min="13063" max="13063" width="9.7109375" style="576" bestFit="1" customWidth="1"/>
    <col min="13064" max="13064" width="2.7109375" style="576" bestFit="1" customWidth="1"/>
    <col min="13065" max="13065" width="13.28515625" style="576" bestFit="1" customWidth="1"/>
    <col min="13066" max="13066" width="4.7109375" style="576" bestFit="1" customWidth="1"/>
    <col min="13067" max="13311" width="9.140625" style="576"/>
    <col min="13312" max="13313" width="14.7109375" style="576" bestFit="1" customWidth="1"/>
    <col min="13314" max="13314" width="19.42578125" style="576" bestFit="1" customWidth="1"/>
    <col min="13315" max="13315" width="14.7109375" style="576" bestFit="1" customWidth="1"/>
    <col min="13316" max="13316" width="19.42578125" style="576" bestFit="1" customWidth="1"/>
    <col min="13317" max="13317" width="7.42578125" style="576" bestFit="1" customWidth="1"/>
    <col min="13318" max="13318" width="16.7109375" style="576" bestFit="1" customWidth="1"/>
    <col min="13319" max="13319" width="9.7109375" style="576" bestFit="1" customWidth="1"/>
    <col min="13320" max="13320" width="2.7109375" style="576" bestFit="1" customWidth="1"/>
    <col min="13321" max="13321" width="13.28515625" style="576" bestFit="1" customWidth="1"/>
    <col min="13322" max="13322" width="4.7109375" style="576" bestFit="1" customWidth="1"/>
    <col min="13323" max="13567" width="9.140625" style="576"/>
    <col min="13568" max="13569" width="14.7109375" style="576" bestFit="1" customWidth="1"/>
    <col min="13570" max="13570" width="19.42578125" style="576" bestFit="1" customWidth="1"/>
    <col min="13571" max="13571" width="14.7109375" style="576" bestFit="1" customWidth="1"/>
    <col min="13572" max="13572" width="19.42578125" style="576" bestFit="1" customWidth="1"/>
    <col min="13573" max="13573" width="7.42578125" style="576" bestFit="1" customWidth="1"/>
    <col min="13574" max="13574" width="16.7109375" style="576" bestFit="1" customWidth="1"/>
    <col min="13575" max="13575" width="9.7109375" style="576" bestFit="1" customWidth="1"/>
    <col min="13576" max="13576" width="2.7109375" style="576" bestFit="1" customWidth="1"/>
    <col min="13577" max="13577" width="13.28515625" style="576" bestFit="1" customWidth="1"/>
    <col min="13578" max="13578" width="4.7109375" style="576" bestFit="1" customWidth="1"/>
    <col min="13579" max="13823" width="9.140625" style="576"/>
    <col min="13824" max="13825" width="14.7109375" style="576" bestFit="1" customWidth="1"/>
    <col min="13826" max="13826" width="19.42578125" style="576" bestFit="1" customWidth="1"/>
    <col min="13827" max="13827" width="14.7109375" style="576" bestFit="1" customWidth="1"/>
    <col min="13828" max="13828" width="19.42578125" style="576" bestFit="1" customWidth="1"/>
    <col min="13829" max="13829" width="7.42578125" style="576" bestFit="1" customWidth="1"/>
    <col min="13830" max="13830" width="16.7109375" style="576" bestFit="1" customWidth="1"/>
    <col min="13831" max="13831" width="9.7109375" style="576" bestFit="1" customWidth="1"/>
    <col min="13832" max="13832" width="2.7109375" style="576" bestFit="1" customWidth="1"/>
    <col min="13833" max="13833" width="13.28515625" style="576" bestFit="1" customWidth="1"/>
    <col min="13834" max="13834" width="4.7109375" style="576" bestFit="1" customWidth="1"/>
    <col min="13835" max="14079" width="9.140625" style="576"/>
    <col min="14080" max="14081" width="14.7109375" style="576" bestFit="1" customWidth="1"/>
    <col min="14082" max="14082" width="19.42578125" style="576" bestFit="1" customWidth="1"/>
    <col min="14083" max="14083" width="14.7109375" style="576" bestFit="1" customWidth="1"/>
    <col min="14084" max="14084" width="19.42578125" style="576" bestFit="1" customWidth="1"/>
    <col min="14085" max="14085" width="7.42578125" style="576" bestFit="1" customWidth="1"/>
    <col min="14086" max="14086" width="16.7109375" style="576" bestFit="1" customWidth="1"/>
    <col min="14087" max="14087" width="9.7109375" style="576" bestFit="1" customWidth="1"/>
    <col min="14088" max="14088" width="2.7109375" style="576" bestFit="1" customWidth="1"/>
    <col min="14089" max="14089" width="13.28515625" style="576" bestFit="1" customWidth="1"/>
    <col min="14090" max="14090" width="4.7109375" style="576" bestFit="1" customWidth="1"/>
    <col min="14091" max="14335" width="9.140625" style="576"/>
    <col min="14336" max="14337" width="14.7109375" style="576" bestFit="1" customWidth="1"/>
    <col min="14338" max="14338" width="19.42578125" style="576" bestFit="1" customWidth="1"/>
    <col min="14339" max="14339" width="14.7109375" style="576" bestFit="1" customWidth="1"/>
    <col min="14340" max="14340" width="19.42578125" style="576" bestFit="1" customWidth="1"/>
    <col min="14341" max="14341" width="7.42578125" style="576" bestFit="1" customWidth="1"/>
    <col min="14342" max="14342" width="16.7109375" style="576" bestFit="1" customWidth="1"/>
    <col min="14343" max="14343" width="9.7109375" style="576" bestFit="1" customWidth="1"/>
    <col min="14344" max="14344" width="2.7109375" style="576" bestFit="1" customWidth="1"/>
    <col min="14345" max="14345" width="13.28515625" style="576" bestFit="1" customWidth="1"/>
    <col min="14346" max="14346" width="4.7109375" style="576" bestFit="1" customWidth="1"/>
    <col min="14347" max="14591" width="9.140625" style="576"/>
    <col min="14592" max="14593" width="14.7109375" style="576" bestFit="1" customWidth="1"/>
    <col min="14594" max="14594" width="19.42578125" style="576" bestFit="1" customWidth="1"/>
    <col min="14595" max="14595" width="14.7109375" style="576" bestFit="1" customWidth="1"/>
    <col min="14596" max="14596" width="19.42578125" style="576" bestFit="1" customWidth="1"/>
    <col min="14597" max="14597" width="7.42578125" style="576" bestFit="1" customWidth="1"/>
    <col min="14598" max="14598" width="16.7109375" style="576" bestFit="1" customWidth="1"/>
    <col min="14599" max="14599" width="9.7109375" style="576" bestFit="1" customWidth="1"/>
    <col min="14600" max="14600" width="2.7109375" style="576" bestFit="1" customWidth="1"/>
    <col min="14601" max="14601" width="13.28515625" style="576" bestFit="1" customWidth="1"/>
    <col min="14602" max="14602" width="4.7109375" style="576" bestFit="1" customWidth="1"/>
    <col min="14603" max="14847" width="9.140625" style="576"/>
    <col min="14848" max="14849" width="14.7109375" style="576" bestFit="1" customWidth="1"/>
    <col min="14850" max="14850" width="19.42578125" style="576" bestFit="1" customWidth="1"/>
    <col min="14851" max="14851" width="14.7109375" style="576" bestFit="1" customWidth="1"/>
    <col min="14852" max="14852" width="19.42578125" style="576" bestFit="1" customWidth="1"/>
    <col min="14853" max="14853" width="7.42578125" style="576" bestFit="1" customWidth="1"/>
    <col min="14854" max="14854" width="16.7109375" style="576" bestFit="1" customWidth="1"/>
    <col min="14855" max="14855" width="9.7109375" style="576" bestFit="1" customWidth="1"/>
    <col min="14856" max="14856" width="2.7109375" style="576" bestFit="1" customWidth="1"/>
    <col min="14857" max="14857" width="13.28515625" style="576" bestFit="1" customWidth="1"/>
    <col min="14858" max="14858" width="4.7109375" style="576" bestFit="1" customWidth="1"/>
    <col min="14859" max="15103" width="9.140625" style="576"/>
    <col min="15104" max="15105" width="14.7109375" style="576" bestFit="1" customWidth="1"/>
    <col min="15106" max="15106" width="19.42578125" style="576" bestFit="1" customWidth="1"/>
    <col min="15107" max="15107" width="14.7109375" style="576" bestFit="1" customWidth="1"/>
    <col min="15108" max="15108" width="19.42578125" style="576" bestFit="1" customWidth="1"/>
    <col min="15109" max="15109" width="7.42578125" style="576" bestFit="1" customWidth="1"/>
    <col min="15110" max="15110" width="16.7109375" style="576" bestFit="1" customWidth="1"/>
    <col min="15111" max="15111" width="9.7109375" style="576" bestFit="1" customWidth="1"/>
    <col min="15112" max="15112" width="2.7109375" style="576" bestFit="1" customWidth="1"/>
    <col min="15113" max="15113" width="13.28515625" style="576" bestFit="1" customWidth="1"/>
    <col min="15114" max="15114" width="4.7109375" style="576" bestFit="1" customWidth="1"/>
    <col min="15115" max="15359" width="9.140625" style="576"/>
    <col min="15360" max="15361" width="14.7109375" style="576" bestFit="1" customWidth="1"/>
    <col min="15362" max="15362" width="19.42578125" style="576" bestFit="1" customWidth="1"/>
    <col min="15363" max="15363" width="14.7109375" style="576" bestFit="1" customWidth="1"/>
    <col min="15364" max="15364" width="19.42578125" style="576" bestFit="1" customWidth="1"/>
    <col min="15365" max="15365" width="7.42578125" style="576" bestFit="1" customWidth="1"/>
    <col min="15366" max="15366" width="16.7109375" style="576" bestFit="1" customWidth="1"/>
    <col min="15367" max="15367" width="9.7109375" style="576" bestFit="1" customWidth="1"/>
    <col min="15368" max="15368" width="2.7109375" style="576" bestFit="1" customWidth="1"/>
    <col min="15369" max="15369" width="13.28515625" style="576" bestFit="1" customWidth="1"/>
    <col min="15370" max="15370" width="4.7109375" style="576" bestFit="1" customWidth="1"/>
    <col min="15371" max="15615" width="9.140625" style="576"/>
    <col min="15616" max="15617" width="14.7109375" style="576" bestFit="1" customWidth="1"/>
    <col min="15618" max="15618" width="19.42578125" style="576" bestFit="1" customWidth="1"/>
    <col min="15619" max="15619" width="14.7109375" style="576" bestFit="1" customWidth="1"/>
    <col min="15620" max="15620" width="19.42578125" style="576" bestFit="1" customWidth="1"/>
    <col min="15621" max="15621" width="7.42578125" style="576" bestFit="1" customWidth="1"/>
    <col min="15622" max="15622" width="16.7109375" style="576" bestFit="1" customWidth="1"/>
    <col min="15623" max="15623" width="9.7109375" style="576" bestFit="1" customWidth="1"/>
    <col min="15624" max="15624" width="2.7109375" style="576" bestFit="1" customWidth="1"/>
    <col min="15625" max="15625" width="13.28515625" style="576" bestFit="1" customWidth="1"/>
    <col min="15626" max="15626" width="4.7109375" style="576" bestFit="1" customWidth="1"/>
    <col min="15627" max="15871" width="9.140625" style="576"/>
    <col min="15872" max="15873" width="14.7109375" style="576" bestFit="1" customWidth="1"/>
    <col min="15874" max="15874" width="19.42578125" style="576" bestFit="1" customWidth="1"/>
    <col min="15875" max="15875" width="14.7109375" style="576" bestFit="1" customWidth="1"/>
    <col min="15876" max="15876" width="19.42578125" style="576" bestFit="1" customWidth="1"/>
    <col min="15877" max="15877" width="7.42578125" style="576" bestFit="1" customWidth="1"/>
    <col min="15878" max="15878" width="16.7109375" style="576" bestFit="1" customWidth="1"/>
    <col min="15879" max="15879" width="9.7109375" style="576" bestFit="1" customWidth="1"/>
    <col min="15880" max="15880" width="2.7109375" style="576" bestFit="1" customWidth="1"/>
    <col min="15881" max="15881" width="13.28515625" style="576" bestFit="1" customWidth="1"/>
    <col min="15882" max="15882" width="4.7109375" style="576" bestFit="1" customWidth="1"/>
    <col min="15883" max="16127" width="9.140625" style="576"/>
    <col min="16128" max="16129" width="14.7109375" style="576" bestFit="1" customWidth="1"/>
    <col min="16130" max="16130" width="19.42578125" style="576" bestFit="1" customWidth="1"/>
    <col min="16131" max="16131" width="14.7109375" style="576" bestFit="1" customWidth="1"/>
    <col min="16132" max="16132" width="19.42578125" style="576" bestFit="1" customWidth="1"/>
    <col min="16133" max="16133" width="7.42578125" style="576" bestFit="1" customWidth="1"/>
    <col min="16134" max="16134" width="16.7109375" style="576" bestFit="1" customWidth="1"/>
    <col min="16135" max="16135" width="9.7109375" style="576" bestFit="1" customWidth="1"/>
    <col min="16136" max="16136" width="2.7109375" style="576" bestFit="1" customWidth="1"/>
    <col min="16137" max="16137" width="13.28515625" style="576" bestFit="1" customWidth="1"/>
    <col min="16138" max="16138" width="4.7109375" style="576" bestFit="1" customWidth="1"/>
    <col min="16139" max="16384" width="9.140625" style="576"/>
  </cols>
  <sheetData>
    <row r="1" spans="1:9" ht="15" customHeight="1" x14ac:dyDescent="0.2">
      <c r="A1" s="727" t="s">
        <v>3</v>
      </c>
      <c r="B1" s="727"/>
      <c r="C1" s="727"/>
      <c r="D1" s="727"/>
      <c r="E1" s="727"/>
      <c r="F1" s="727"/>
      <c r="G1" s="727"/>
      <c r="H1" s="727"/>
      <c r="I1" s="727"/>
    </row>
    <row r="2" spans="1:9" s="731" customFormat="1" ht="15" customHeight="1" x14ac:dyDescent="0.2">
      <c r="A2" s="728" t="s">
        <v>65</v>
      </c>
      <c r="B2" s="729" t="s">
        <v>114</v>
      </c>
      <c r="C2" s="730"/>
      <c r="D2" s="729" t="s">
        <v>115</v>
      </c>
      <c r="E2" s="730"/>
      <c r="F2" s="729" t="s">
        <v>116</v>
      </c>
      <c r="G2" s="730"/>
      <c r="H2" s="729" t="s">
        <v>67</v>
      </c>
      <c r="I2" s="730"/>
    </row>
    <row r="3" spans="1:9" s="731" customFormat="1" ht="34.5" customHeight="1" x14ac:dyDescent="0.2">
      <c r="A3" s="732"/>
      <c r="B3" s="733" t="s">
        <v>117</v>
      </c>
      <c r="C3" s="734" t="s">
        <v>1144</v>
      </c>
      <c r="D3" s="733" t="s">
        <v>117</v>
      </c>
      <c r="E3" s="734" t="s">
        <v>1144</v>
      </c>
      <c r="F3" s="733" t="s">
        <v>117</v>
      </c>
      <c r="G3" s="735" t="s">
        <v>1144</v>
      </c>
      <c r="H3" s="733" t="s">
        <v>117</v>
      </c>
      <c r="I3" s="735" t="s">
        <v>1144</v>
      </c>
    </row>
    <row r="4" spans="1:9" s="731" customFormat="1" ht="15" customHeight="1" x14ac:dyDescent="0.2">
      <c r="A4" s="619" t="s">
        <v>72</v>
      </c>
      <c r="B4" s="723">
        <v>57669</v>
      </c>
      <c r="C4" s="736">
        <v>764268.62</v>
      </c>
      <c r="D4" s="723">
        <v>80558</v>
      </c>
      <c r="E4" s="736">
        <v>1463552.27</v>
      </c>
      <c r="F4" s="737">
        <v>0</v>
      </c>
      <c r="G4" s="737">
        <v>0</v>
      </c>
      <c r="H4" s="737">
        <v>138227</v>
      </c>
      <c r="I4" s="737">
        <v>2227820.96</v>
      </c>
    </row>
    <row r="5" spans="1:9" s="579" customFormat="1" ht="15" customHeight="1" x14ac:dyDescent="0.2">
      <c r="A5" s="615" t="s">
        <v>75</v>
      </c>
      <c r="B5" s="738">
        <f>SUM(B6:B10)</f>
        <v>27420</v>
      </c>
      <c r="C5" s="739">
        <f t="shared" ref="C5:G5" si="0">SUM(C6:C10)</f>
        <v>341227.038</v>
      </c>
      <c r="D5" s="738">
        <f t="shared" si="0"/>
        <v>30734</v>
      </c>
      <c r="E5" s="739">
        <f t="shared" si="0"/>
        <v>622194.56199999992</v>
      </c>
      <c r="F5" s="738">
        <f t="shared" si="0"/>
        <v>0</v>
      </c>
      <c r="G5" s="739">
        <f t="shared" si="0"/>
        <v>0</v>
      </c>
      <c r="H5" s="738">
        <f>SUM(H6:H10)</f>
        <v>58154</v>
      </c>
      <c r="I5" s="739">
        <f>SUM(I6:I10)</f>
        <v>963421.6</v>
      </c>
    </row>
    <row r="6" spans="1:9" s="579" customFormat="1" ht="15" customHeight="1" x14ac:dyDescent="0.2">
      <c r="A6" s="621" t="s">
        <v>74</v>
      </c>
      <c r="B6" s="740">
        <v>3753</v>
      </c>
      <c r="C6" s="740">
        <v>65285.07</v>
      </c>
      <c r="D6" s="740">
        <v>5173</v>
      </c>
      <c r="E6" s="741">
        <v>149229.69</v>
      </c>
      <c r="F6" s="742">
        <v>0</v>
      </c>
      <c r="G6" s="742">
        <v>0</v>
      </c>
      <c r="H6" s="742">
        <f>B6+D6</f>
        <v>8926</v>
      </c>
      <c r="I6" s="742">
        <f>E6+C6</f>
        <v>214514.76</v>
      </c>
    </row>
    <row r="7" spans="1:9" s="579" customFormat="1" ht="15" customHeight="1" x14ac:dyDescent="0.2">
      <c r="A7" s="621" t="s">
        <v>73</v>
      </c>
      <c r="B7" s="740">
        <v>4677</v>
      </c>
      <c r="C7" s="740">
        <v>64964.767999999996</v>
      </c>
      <c r="D7" s="740">
        <v>6004</v>
      </c>
      <c r="E7" s="741">
        <v>131841.63199999998</v>
      </c>
      <c r="F7" s="742">
        <v>0</v>
      </c>
      <c r="G7" s="742">
        <v>0</v>
      </c>
      <c r="H7" s="742">
        <f t="shared" ref="H7:H9" si="1">B7+D7</f>
        <v>10681</v>
      </c>
      <c r="I7" s="742">
        <f>E7+C7</f>
        <v>196806.39999999997</v>
      </c>
    </row>
    <row r="8" spans="1:9" s="731" customFormat="1" ht="15" customHeight="1" x14ac:dyDescent="0.2">
      <c r="A8" s="580" t="s">
        <v>799</v>
      </c>
      <c r="B8" s="626">
        <v>7231</v>
      </c>
      <c r="C8" s="626">
        <v>76987.05</v>
      </c>
      <c r="D8" s="626">
        <v>7647</v>
      </c>
      <c r="E8" s="743">
        <v>130256.79</v>
      </c>
      <c r="F8" s="711">
        <v>0</v>
      </c>
      <c r="G8" s="711">
        <v>0</v>
      </c>
      <c r="H8" s="711">
        <f t="shared" si="1"/>
        <v>14878</v>
      </c>
      <c r="I8" s="711">
        <v>207243.84</v>
      </c>
    </row>
    <row r="9" spans="1:9" s="731" customFormat="1" ht="15" customHeight="1" x14ac:dyDescent="0.2">
      <c r="A9" s="580" t="s">
        <v>960</v>
      </c>
      <c r="B9" s="626">
        <v>6813</v>
      </c>
      <c r="C9" s="626">
        <v>80074.63</v>
      </c>
      <c r="D9" s="626">
        <v>6710</v>
      </c>
      <c r="E9" s="743">
        <v>121730.01</v>
      </c>
      <c r="F9" s="711">
        <v>0</v>
      </c>
      <c r="G9" s="711">
        <v>0</v>
      </c>
      <c r="H9" s="711">
        <f t="shared" si="1"/>
        <v>13523</v>
      </c>
      <c r="I9" s="711">
        <v>201804.64</v>
      </c>
    </row>
    <row r="10" spans="1:9" s="731" customFormat="1" ht="15" customHeight="1" x14ac:dyDescent="0.2">
      <c r="A10" s="653">
        <v>44044</v>
      </c>
      <c r="B10" s="626">
        <v>4946</v>
      </c>
      <c r="C10" s="626">
        <v>53915.519999999997</v>
      </c>
      <c r="D10" s="626">
        <v>5200</v>
      </c>
      <c r="E10" s="743">
        <v>89136.44</v>
      </c>
      <c r="F10" s="711">
        <v>0</v>
      </c>
      <c r="G10" s="711">
        <v>0</v>
      </c>
      <c r="H10" s="711">
        <f>SUM(B10,D10,F10)</f>
        <v>10146</v>
      </c>
      <c r="I10" s="711">
        <f>SUM(C10,E10,G10)</f>
        <v>143051.96</v>
      </c>
    </row>
    <row r="11" spans="1:9" s="731" customFormat="1" ht="15" customHeight="1" x14ac:dyDescent="0.2">
      <c r="A11" s="725" t="s">
        <v>946</v>
      </c>
      <c r="B11" s="726"/>
    </row>
    <row r="12" spans="1:9" s="731" customFormat="1" ht="15" customHeight="1" x14ac:dyDescent="0.2">
      <c r="A12" s="744" t="s">
        <v>1077</v>
      </c>
      <c r="B12" s="602"/>
    </row>
    <row r="13" spans="1:9" s="731" customFormat="1" ht="15" customHeight="1" x14ac:dyDescent="0.2">
      <c r="A13" s="744" t="s">
        <v>113</v>
      </c>
      <c r="B13" s="744"/>
    </row>
  </sheetData>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14"/>
  <sheetViews>
    <sheetView topLeftCell="E1" zoomScaleNormal="100" workbookViewId="0">
      <selection activeCell="C7" sqref="C7:C11"/>
    </sheetView>
  </sheetViews>
  <sheetFormatPr defaultRowHeight="12.75" x14ac:dyDescent="0.2"/>
  <cols>
    <col min="1" max="1" width="10.7109375" style="576" bestFit="1" customWidth="1"/>
    <col min="2" max="13" width="14.7109375" style="576" bestFit="1" customWidth="1"/>
    <col min="14" max="14" width="4.7109375" style="576" bestFit="1" customWidth="1"/>
    <col min="15" max="256" width="9.140625" style="576"/>
    <col min="257" max="257" width="10.7109375" style="576" bestFit="1" customWidth="1"/>
    <col min="258" max="269" width="14.7109375" style="576" bestFit="1" customWidth="1"/>
    <col min="270" max="270" width="4.7109375" style="576" bestFit="1" customWidth="1"/>
    <col min="271" max="512" width="9.140625" style="576"/>
    <col min="513" max="513" width="10.7109375" style="576" bestFit="1" customWidth="1"/>
    <col min="514" max="525" width="14.7109375" style="576" bestFit="1" customWidth="1"/>
    <col min="526" max="526" width="4.7109375" style="576" bestFit="1" customWidth="1"/>
    <col min="527" max="768" width="9.140625" style="576"/>
    <col min="769" max="769" width="10.7109375" style="576" bestFit="1" customWidth="1"/>
    <col min="770" max="781" width="14.7109375" style="576" bestFit="1" customWidth="1"/>
    <col min="782" max="782" width="4.7109375" style="576" bestFit="1" customWidth="1"/>
    <col min="783" max="1024" width="9.140625" style="576"/>
    <col min="1025" max="1025" width="10.7109375" style="576" bestFit="1" customWidth="1"/>
    <col min="1026" max="1037" width="14.7109375" style="576" bestFit="1" customWidth="1"/>
    <col min="1038" max="1038" width="4.7109375" style="576" bestFit="1" customWidth="1"/>
    <col min="1039" max="1280" width="9.140625" style="576"/>
    <col min="1281" max="1281" width="10.7109375" style="576" bestFit="1" customWidth="1"/>
    <col min="1282" max="1293" width="14.7109375" style="576" bestFit="1" customWidth="1"/>
    <col min="1294" max="1294" width="4.7109375" style="576" bestFit="1" customWidth="1"/>
    <col min="1295" max="1536" width="9.140625" style="576"/>
    <col min="1537" max="1537" width="10.7109375" style="576" bestFit="1" customWidth="1"/>
    <col min="1538" max="1549" width="14.7109375" style="576" bestFit="1" customWidth="1"/>
    <col min="1550" max="1550" width="4.7109375" style="576" bestFit="1" customWidth="1"/>
    <col min="1551" max="1792" width="9.140625" style="576"/>
    <col min="1793" max="1793" width="10.7109375" style="576" bestFit="1" customWidth="1"/>
    <col min="1794" max="1805" width="14.7109375" style="576" bestFit="1" customWidth="1"/>
    <col min="1806" max="1806" width="4.7109375" style="576" bestFit="1" customWidth="1"/>
    <col min="1807" max="2048" width="9.140625" style="576"/>
    <col min="2049" max="2049" width="10.7109375" style="576" bestFit="1" customWidth="1"/>
    <col min="2050" max="2061" width="14.7109375" style="576" bestFit="1" customWidth="1"/>
    <col min="2062" max="2062" width="4.7109375" style="576" bestFit="1" customWidth="1"/>
    <col min="2063" max="2304" width="9.140625" style="576"/>
    <col min="2305" max="2305" width="10.7109375" style="576" bestFit="1" customWidth="1"/>
    <col min="2306" max="2317" width="14.7109375" style="576" bestFit="1" customWidth="1"/>
    <col min="2318" max="2318" width="4.7109375" style="576" bestFit="1" customWidth="1"/>
    <col min="2319" max="2560" width="9.140625" style="576"/>
    <col min="2561" max="2561" width="10.7109375" style="576" bestFit="1" customWidth="1"/>
    <col min="2562" max="2573" width="14.7109375" style="576" bestFit="1" customWidth="1"/>
    <col min="2574" max="2574" width="4.7109375" style="576" bestFit="1" customWidth="1"/>
    <col min="2575" max="2816" width="9.140625" style="576"/>
    <col min="2817" max="2817" width="10.7109375" style="576" bestFit="1" customWidth="1"/>
    <col min="2818" max="2829" width="14.7109375" style="576" bestFit="1" customWidth="1"/>
    <col min="2830" max="2830" width="4.7109375" style="576" bestFit="1" customWidth="1"/>
    <col min="2831" max="3072" width="9.140625" style="576"/>
    <col min="3073" max="3073" width="10.7109375" style="576" bestFit="1" customWidth="1"/>
    <col min="3074" max="3085" width="14.7109375" style="576" bestFit="1" customWidth="1"/>
    <col min="3086" max="3086" width="4.7109375" style="576" bestFit="1" customWidth="1"/>
    <col min="3087" max="3328" width="9.140625" style="576"/>
    <col min="3329" max="3329" width="10.7109375" style="576" bestFit="1" customWidth="1"/>
    <col min="3330" max="3341" width="14.7109375" style="576" bestFit="1" customWidth="1"/>
    <col min="3342" max="3342" width="4.7109375" style="576" bestFit="1" customWidth="1"/>
    <col min="3343" max="3584" width="9.140625" style="576"/>
    <col min="3585" max="3585" width="10.7109375" style="576" bestFit="1" customWidth="1"/>
    <col min="3586" max="3597" width="14.7109375" style="576" bestFit="1" customWidth="1"/>
    <col min="3598" max="3598" width="4.7109375" style="576" bestFit="1" customWidth="1"/>
    <col min="3599" max="3840" width="9.140625" style="576"/>
    <col min="3841" max="3841" width="10.7109375" style="576" bestFit="1" customWidth="1"/>
    <col min="3842" max="3853" width="14.7109375" style="576" bestFit="1" customWidth="1"/>
    <col min="3854" max="3854" width="4.7109375" style="576" bestFit="1" customWidth="1"/>
    <col min="3855" max="4096" width="9.140625" style="576"/>
    <col min="4097" max="4097" width="10.7109375" style="576" bestFit="1" customWidth="1"/>
    <col min="4098" max="4109" width="14.7109375" style="576" bestFit="1" customWidth="1"/>
    <col min="4110" max="4110" width="4.7109375" style="576" bestFit="1" customWidth="1"/>
    <col min="4111" max="4352" width="9.140625" style="576"/>
    <col min="4353" max="4353" width="10.7109375" style="576" bestFit="1" customWidth="1"/>
    <col min="4354" max="4365" width="14.7109375" style="576" bestFit="1" customWidth="1"/>
    <col min="4366" max="4366" width="4.7109375" style="576" bestFit="1" customWidth="1"/>
    <col min="4367" max="4608" width="9.140625" style="576"/>
    <col min="4609" max="4609" width="10.7109375" style="576" bestFit="1" customWidth="1"/>
    <col min="4610" max="4621" width="14.7109375" style="576" bestFit="1" customWidth="1"/>
    <col min="4622" max="4622" width="4.7109375" style="576" bestFit="1" customWidth="1"/>
    <col min="4623" max="4864" width="9.140625" style="576"/>
    <col min="4865" max="4865" width="10.7109375" style="576" bestFit="1" customWidth="1"/>
    <col min="4866" max="4877" width="14.7109375" style="576" bestFit="1" customWidth="1"/>
    <col min="4878" max="4878" width="4.7109375" style="576" bestFit="1" customWidth="1"/>
    <col min="4879" max="5120" width="9.140625" style="576"/>
    <col min="5121" max="5121" width="10.7109375" style="576" bestFit="1" customWidth="1"/>
    <col min="5122" max="5133" width="14.7109375" style="576" bestFit="1" customWidth="1"/>
    <col min="5134" max="5134" width="4.7109375" style="576" bestFit="1" customWidth="1"/>
    <col min="5135" max="5376" width="9.140625" style="576"/>
    <col min="5377" max="5377" width="10.7109375" style="576" bestFit="1" customWidth="1"/>
    <col min="5378" max="5389" width="14.7109375" style="576" bestFit="1" customWidth="1"/>
    <col min="5390" max="5390" width="4.7109375" style="576" bestFit="1" customWidth="1"/>
    <col min="5391" max="5632" width="9.140625" style="576"/>
    <col min="5633" max="5633" width="10.7109375" style="576" bestFit="1" customWidth="1"/>
    <col min="5634" max="5645" width="14.7109375" style="576" bestFit="1" customWidth="1"/>
    <col min="5646" max="5646" width="4.7109375" style="576" bestFit="1" customWidth="1"/>
    <col min="5647" max="5888" width="9.140625" style="576"/>
    <col min="5889" max="5889" width="10.7109375" style="576" bestFit="1" customWidth="1"/>
    <col min="5890" max="5901" width="14.7109375" style="576" bestFit="1" customWidth="1"/>
    <col min="5902" max="5902" width="4.7109375" style="576" bestFit="1" customWidth="1"/>
    <col min="5903" max="6144" width="9.140625" style="576"/>
    <col min="6145" max="6145" width="10.7109375" style="576" bestFit="1" customWidth="1"/>
    <col min="6146" max="6157" width="14.7109375" style="576" bestFit="1" customWidth="1"/>
    <col min="6158" max="6158" width="4.7109375" style="576" bestFit="1" customWidth="1"/>
    <col min="6159" max="6400" width="9.140625" style="576"/>
    <col min="6401" max="6401" width="10.7109375" style="576" bestFit="1" customWidth="1"/>
    <col min="6402" max="6413" width="14.7109375" style="576" bestFit="1" customWidth="1"/>
    <col min="6414" max="6414" width="4.7109375" style="576" bestFit="1" customWidth="1"/>
    <col min="6415" max="6656" width="9.140625" style="576"/>
    <col min="6657" max="6657" width="10.7109375" style="576" bestFit="1" customWidth="1"/>
    <col min="6658" max="6669" width="14.7109375" style="576" bestFit="1" customWidth="1"/>
    <col min="6670" max="6670" width="4.7109375" style="576" bestFit="1" customWidth="1"/>
    <col min="6671" max="6912" width="9.140625" style="576"/>
    <col min="6913" max="6913" width="10.7109375" style="576" bestFit="1" customWidth="1"/>
    <col min="6914" max="6925" width="14.7109375" style="576" bestFit="1" customWidth="1"/>
    <col min="6926" max="6926" width="4.7109375" style="576" bestFit="1" customWidth="1"/>
    <col min="6927" max="7168" width="9.140625" style="576"/>
    <col min="7169" max="7169" width="10.7109375" style="576" bestFit="1" customWidth="1"/>
    <col min="7170" max="7181" width="14.7109375" style="576" bestFit="1" customWidth="1"/>
    <col min="7182" max="7182" width="4.7109375" style="576" bestFit="1" customWidth="1"/>
    <col min="7183" max="7424" width="9.140625" style="576"/>
    <col min="7425" max="7425" width="10.7109375" style="576" bestFit="1" customWidth="1"/>
    <col min="7426" max="7437" width="14.7109375" style="576" bestFit="1" customWidth="1"/>
    <col min="7438" max="7438" width="4.7109375" style="576" bestFit="1" customWidth="1"/>
    <col min="7439" max="7680" width="9.140625" style="576"/>
    <col min="7681" max="7681" width="10.7109375" style="576" bestFit="1" customWidth="1"/>
    <col min="7682" max="7693" width="14.7109375" style="576" bestFit="1" customWidth="1"/>
    <col min="7694" max="7694" width="4.7109375" style="576" bestFit="1" customWidth="1"/>
    <col min="7695" max="7936" width="9.140625" style="576"/>
    <col min="7937" max="7937" width="10.7109375" style="576" bestFit="1" customWidth="1"/>
    <col min="7938" max="7949" width="14.7109375" style="576" bestFit="1" customWidth="1"/>
    <col min="7950" max="7950" width="4.7109375" style="576" bestFit="1" customWidth="1"/>
    <col min="7951" max="8192" width="9.140625" style="576"/>
    <col min="8193" max="8193" width="10.7109375" style="576" bestFit="1" customWidth="1"/>
    <col min="8194" max="8205" width="14.7109375" style="576" bestFit="1" customWidth="1"/>
    <col min="8206" max="8206" width="4.7109375" style="576" bestFit="1" customWidth="1"/>
    <col min="8207" max="8448" width="9.140625" style="576"/>
    <col min="8449" max="8449" width="10.7109375" style="576" bestFit="1" customWidth="1"/>
    <col min="8450" max="8461" width="14.7109375" style="576" bestFit="1" customWidth="1"/>
    <col min="8462" max="8462" width="4.7109375" style="576" bestFit="1" customWidth="1"/>
    <col min="8463" max="8704" width="9.140625" style="576"/>
    <col min="8705" max="8705" width="10.7109375" style="576" bestFit="1" customWidth="1"/>
    <col min="8706" max="8717" width="14.7109375" style="576" bestFit="1" customWidth="1"/>
    <col min="8718" max="8718" width="4.7109375" style="576" bestFit="1" customWidth="1"/>
    <col min="8719" max="8960" width="9.140625" style="576"/>
    <col min="8961" max="8961" width="10.7109375" style="576" bestFit="1" customWidth="1"/>
    <col min="8962" max="8973" width="14.7109375" style="576" bestFit="1" customWidth="1"/>
    <col min="8974" max="8974" width="4.7109375" style="576" bestFit="1" customWidth="1"/>
    <col min="8975" max="9216" width="9.140625" style="576"/>
    <col min="9217" max="9217" width="10.7109375" style="576" bestFit="1" customWidth="1"/>
    <col min="9218" max="9229" width="14.7109375" style="576" bestFit="1" customWidth="1"/>
    <col min="9230" max="9230" width="4.7109375" style="576" bestFit="1" customWidth="1"/>
    <col min="9231" max="9472" width="9.140625" style="576"/>
    <col min="9473" max="9473" width="10.7109375" style="576" bestFit="1" customWidth="1"/>
    <col min="9474" max="9485" width="14.7109375" style="576" bestFit="1" customWidth="1"/>
    <col min="9486" max="9486" width="4.7109375" style="576" bestFit="1" customWidth="1"/>
    <col min="9487" max="9728" width="9.140625" style="576"/>
    <col min="9729" max="9729" width="10.7109375" style="576" bestFit="1" customWidth="1"/>
    <col min="9730" max="9741" width="14.7109375" style="576" bestFit="1" customWidth="1"/>
    <col min="9742" max="9742" width="4.7109375" style="576" bestFit="1" customWidth="1"/>
    <col min="9743" max="9984" width="9.140625" style="576"/>
    <col min="9985" max="9985" width="10.7109375" style="576" bestFit="1" customWidth="1"/>
    <col min="9986" max="9997" width="14.7109375" style="576" bestFit="1" customWidth="1"/>
    <col min="9998" max="9998" width="4.7109375" style="576" bestFit="1" customWidth="1"/>
    <col min="9999" max="10240" width="9.140625" style="576"/>
    <col min="10241" max="10241" width="10.7109375" style="576" bestFit="1" customWidth="1"/>
    <col min="10242" max="10253" width="14.7109375" style="576" bestFit="1" customWidth="1"/>
    <col min="10254" max="10254" width="4.7109375" style="576" bestFit="1" customWidth="1"/>
    <col min="10255" max="10496" width="9.140625" style="576"/>
    <col min="10497" max="10497" width="10.7109375" style="576" bestFit="1" customWidth="1"/>
    <col min="10498" max="10509" width="14.7109375" style="576" bestFit="1" customWidth="1"/>
    <col min="10510" max="10510" width="4.7109375" style="576" bestFit="1" customWidth="1"/>
    <col min="10511" max="10752" width="9.140625" style="576"/>
    <col min="10753" max="10753" width="10.7109375" style="576" bestFit="1" customWidth="1"/>
    <col min="10754" max="10765" width="14.7109375" style="576" bestFit="1" customWidth="1"/>
    <col min="10766" max="10766" width="4.7109375" style="576" bestFit="1" customWidth="1"/>
    <col min="10767" max="11008" width="9.140625" style="576"/>
    <col min="11009" max="11009" width="10.7109375" style="576" bestFit="1" customWidth="1"/>
    <col min="11010" max="11021" width="14.7109375" style="576" bestFit="1" customWidth="1"/>
    <col min="11022" max="11022" width="4.7109375" style="576" bestFit="1" customWidth="1"/>
    <col min="11023" max="11264" width="9.140625" style="576"/>
    <col min="11265" max="11265" width="10.7109375" style="576" bestFit="1" customWidth="1"/>
    <col min="11266" max="11277" width="14.7109375" style="576" bestFit="1" customWidth="1"/>
    <col min="11278" max="11278" width="4.7109375" style="576" bestFit="1" customWidth="1"/>
    <col min="11279" max="11520" width="9.140625" style="576"/>
    <col min="11521" max="11521" width="10.7109375" style="576" bestFit="1" customWidth="1"/>
    <col min="11522" max="11533" width="14.7109375" style="576" bestFit="1" customWidth="1"/>
    <col min="11534" max="11534" width="4.7109375" style="576" bestFit="1" customWidth="1"/>
    <col min="11535" max="11776" width="9.140625" style="576"/>
    <col min="11777" max="11777" width="10.7109375" style="576" bestFit="1" customWidth="1"/>
    <col min="11778" max="11789" width="14.7109375" style="576" bestFit="1" customWidth="1"/>
    <col min="11790" max="11790" width="4.7109375" style="576" bestFit="1" customWidth="1"/>
    <col min="11791" max="12032" width="9.140625" style="576"/>
    <col min="12033" max="12033" width="10.7109375" style="576" bestFit="1" customWidth="1"/>
    <col min="12034" max="12045" width="14.7109375" style="576" bestFit="1" customWidth="1"/>
    <col min="12046" max="12046" width="4.7109375" style="576" bestFit="1" customWidth="1"/>
    <col min="12047" max="12288" width="9.140625" style="576"/>
    <col min="12289" max="12289" width="10.7109375" style="576" bestFit="1" customWidth="1"/>
    <col min="12290" max="12301" width="14.7109375" style="576" bestFit="1" customWidth="1"/>
    <col min="12302" max="12302" width="4.7109375" style="576" bestFit="1" customWidth="1"/>
    <col min="12303" max="12544" width="9.140625" style="576"/>
    <col min="12545" max="12545" width="10.7109375" style="576" bestFit="1" customWidth="1"/>
    <col min="12546" max="12557" width="14.7109375" style="576" bestFit="1" customWidth="1"/>
    <col min="12558" max="12558" width="4.7109375" style="576" bestFit="1" customWidth="1"/>
    <col min="12559" max="12800" width="9.140625" style="576"/>
    <col min="12801" max="12801" width="10.7109375" style="576" bestFit="1" customWidth="1"/>
    <col min="12802" max="12813" width="14.7109375" style="576" bestFit="1" customWidth="1"/>
    <col min="12814" max="12814" width="4.7109375" style="576" bestFit="1" customWidth="1"/>
    <col min="12815" max="13056" width="9.140625" style="576"/>
    <col min="13057" max="13057" width="10.7109375" style="576" bestFit="1" customWidth="1"/>
    <col min="13058" max="13069" width="14.7109375" style="576" bestFit="1" customWidth="1"/>
    <col min="13070" max="13070" width="4.7109375" style="576" bestFit="1" customWidth="1"/>
    <col min="13071" max="13312" width="9.140625" style="576"/>
    <col min="13313" max="13313" width="10.7109375" style="576" bestFit="1" customWidth="1"/>
    <col min="13314" max="13325" width="14.7109375" style="576" bestFit="1" customWidth="1"/>
    <col min="13326" max="13326" width="4.7109375" style="576" bestFit="1" customWidth="1"/>
    <col min="13327" max="13568" width="9.140625" style="576"/>
    <col min="13569" max="13569" width="10.7109375" style="576" bestFit="1" customWidth="1"/>
    <col min="13570" max="13581" width="14.7109375" style="576" bestFit="1" customWidth="1"/>
    <col min="13582" max="13582" width="4.7109375" style="576" bestFit="1" customWidth="1"/>
    <col min="13583" max="13824" width="9.140625" style="576"/>
    <col min="13825" max="13825" width="10.7109375" style="576" bestFit="1" customWidth="1"/>
    <col min="13826" max="13837" width="14.7109375" style="576" bestFit="1" customWidth="1"/>
    <col min="13838" max="13838" width="4.7109375" style="576" bestFit="1" customWidth="1"/>
    <col min="13839" max="14080" width="9.140625" style="576"/>
    <col min="14081" max="14081" width="10.7109375" style="576" bestFit="1" customWidth="1"/>
    <col min="14082" max="14093" width="14.7109375" style="576" bestFit="1" customWidth="1"/>
    <col min="14094" max="14094" width="4.7109375" style="576" bestFit="1" customWidth="1"/>
    <col min="14095" max="14336" width="9.140625" style="576"/>
    <col min="14337" max="14337" width="10.7109375" style="576" bestFit="1" customWidth="1"/>
    <col min="14338" max="14349" width="14.7109375" style="576" bestFit="1" customWidth="1"/>
    <col min="14350" max="14350" width="4.7109375" style="576" bestFit="1" customWidth="1"/>
    <col min="14351" max="14592" width="9.140625" style="576"/>
    <col min="14593" max="14593" width="10.7109375" style="576" bestFit="1" customWidth="1"/>
    <col min="14594" max="14605" width="14.7109375" style="576" bestFit="1" customWidth="1"/>
    <col min="14606" max="14606" width="4.7109375" style="576" bestFit="1" customWidth="1"/>
    <col min="14607" max="14848" width="9.140625" style="576"/>
    <col min="14849" max="14849" width="10.7109375" style="576" bestFit="1" customWidth="1"/>
    <col min="14850" max="14861" width="14.7109375" style="576" bestFit="1" customWidth="1"/>
    <col min="14862" max="14862" width="4.7109375" style="576" bestFit="1" customWidth="1"/>
    <col min="14863" max="15104" width="9.140625" style="576"/>
    <col min="15105" max="15105" width="10.7109375" style="576" bestFit="1" customWidth="1"/>
    <col min="15106" max="15117" width="14.7109375" style="576" bestFit="1" customWidth="1"/>
    <col min="15118" max="15118" width="4.7109375" style="576" bestFit="1" customWidth="1"/>
    <col min="15119" max="15360" width="9.140625" style="576"/>
    <col min="15361" max="15361" width="10.7109375" style="576" bestFit="1" customWidth="1"/>
    <col min="15362" max="15373" width="14.7109375" style="576" bestFit="1" customWidth="1"/>
    <col min="15374" max="15374" width="4.7109375" style="576" bestFit="1" customWidth="1"/>
    <col min="15375" max="15616" width="9.140625" style="576"/>
    <col min="15617" max="15617" width="10.7109375" style="576" bestFit="1" customWidth="1"/>
    <col min="15618" max="15629" width="14.7109375" style="576" bestFit="1" customWidth="1"/>
    <col min="15630" max="15630" width="4.7109375" style="576" bestFit="1" customWidth="1"/>
    <col min="15631" max="15872" width="9.140625" style="576"/>
    <col min="15873" max="15873" width="10.7109375" style="576" bestFit="1" customWidth="1"/>
    <col min="15874" max="15885" width="14.7109375" style="576" bestFit="1" customWidth="1"/>
    <col min="15886" max="15886" width="4.7109375" style="576" bestFit="1" customWidth="1"/>
    <col min="15887" max="16128" width="9.140625" style="576"/>
    <col min="16129" max="16129" width="10.7109375" style="576" bestFit="1" customWidth="1"/>
    <col min="16130" max="16141" width="14.7109375" style="576" bestFit="1" customWidth="1"/>
    <col min="16142" max="16142" width="4.7109375" style="576" bestFit="1" customWidth="1"/>
    <col min="16143" max="16384" width="9.140625" style="576"/>
  </cols>
  <sheetData>
    <row r="1" spans="1:13" x14ac:dyDescent="0.2">
      <c r="A1" s="985" t="s">
        <v>118</v>
      </c>
      <c r="B1" s="985"/>
      <c r="C1" s="985"/>
      <c r="D1" s="985"/>
      <c r="E1" s="985"/>
      <c r="F1" s="985"/>
      <c r="G1" s="985"/>
      <c r="H1" s="985"/>
      <c r="I1" s="985"/>
      <c r="J1" s="985"/>
      <c r="K1" s="985"/>
      <c r="L1" s="985"/>
      <c r="M1" s="985"/>
    </row>
    <row r="2" spans="1:13" s="731" customFormat="1" x14ac:dyDescent="0.2">
      <c r="A2" s="986" t="s">
        <v>119</v>
      </c>
      <c r="B2" s="988" t="s">
        <v>120</v>
      </c>
      <c r="C2" s="989"/>
      <c r="D2" s="989"/>
      <c r="E2" s="989"/>
      <c r="F2" s="989"/>
      <c r="G2" s="989"/>
      <c r="H2" s="989"/>
      <c r="I2" s="990"/>
      <c r="J2" s="991" t="s">
        <v>121</v>
      </c>
      <c r="K2" s="992"/>
      <c r="L2" s="991" t="s">
        <v>67</v>
      </c>
      <c r="M2" s="992"/>
    </row>
    <row r="3" spans="1:13" s="731" customFormat="1" x14ac:dyDescent="0.2">
      <c r="A3" s="987"/>
      <c r="B3" s="988" t="s">
        <v>122</v>
      </c>
      <c r="C3" s="990"/>
      <c r="D3" s="988" t="s">
        <v>123</v>
      </c>
      <c r="E3" s="990"/>
      <c r="F3" s="988" t="s">
        <v>124</v>
      </c>
      <c r="G3" s="990"/>
      <c r="H3" s="988" t="s">
        <v>125</v>
      </c>
      <c r="I3" s="990"/>
      <c r="J3" s="993"/>
      <c r="K3" s="994"/>
      <c r="L3" s="993"/>
      <c r="M3" s="994"/>
    </row>
    <row r="4" spans="1:13" s="731" customFormat="1" ht="25.5" x14ac:dyDescent="0.2">
      <c r="A4" s="619" t="s">
        <v>126</v>
      </c>
      <c r="B4" s="745" t="s">
        <v>86</v>
      </c>
      <c r="C4" s="735" t="s">
        <v>87</v>
      </c>
      <c r="D4" s="745" t="s">
        <v>86</v>
      </c>
      <c r="E4" s="735" t="s">
        <v>1145</v>
      </c>
      <c r="F4" s="745" t="s">
        <v>86</v>
      </c>
      <c r="G4" s="735" t="s">
        <v>1145</v>
      </c>
      <c r="H4" s="745" t="s">
        <v>86</v>
      </c>
      <c r="I4" s="735" t="s">
        <v>1145</v>
      </c>
      <c r="J4" s="745" t="s">
        <v>86</v>
      </c>
      <c r="K4" s="735" t="s">
        <v>1145</v>
      </c>
      <c r="L4" s="745" t="s">
        <v>86</v>
      </c>
      <c r="M4" s="735" t="s">
        <v>1145</v>
      </c>
    </row>
    <row r="5" spans="1:13" s="746" customFormat="1" x14ac:dyDescent="0.2">
      <c r="A5" s="619" t="s">
        <v>72</v>
      </c>
      <c r="B5" s="723">
        <v>315</v>
      </c>
      <c r="C5" s="736">
        <v>1895046.59</v>
      </c>
      <c r="D5" s="723">
        <v>308</v>
      </c>
      <c r="E5" s="736">
        <v>194418.72</v>
      </c>
      <c r="F5" s="723">
        <v>278</v>
      </c>
      <c r="G5" s="723">
        <v>40357.379999999997</v>
      </c>
      <c r="H5" s="723">
        <v>200</v>
      </c>
      <c r="I5" s="723">
        <v>31405.884999999998</v>
      </c>
      <c r="J5" s="723">
        <v>44</v>
      </c>
      <c r="K5" s="723">
        <v>10059.959999999999</v>
      </c>
      <c r="L5" s="723">
        <v>1145</v>
      </c>
      <c r="M5" s="736">
        <v>2171738.5350000001</v>
      </c>
    </row>
    <row r="6" spans="1:13" s="746" customFormat="1" x14ac:dyDescent="0.2">
      <c r="A6" s="619" t="s">
        <v>75</v>
      </c>
      <c r="B6" s="723">
        <f>SUM(B7:B11)</f>
        <v>113</v>
      </c>
      <c r="C6" s="723">
        <f t="shared" ref="C6:M6" si="0">SUM(C7:C11)</f>
        <v>930518.08000000007</v>
      </c>
      <c r="D6" s="723">
        <f t="shared" si="0"/>
        <v>174</v>
      </c>
      <c r="E6" s="723">
        <f t="shared" si="0"/>
        <v>146983.04000000001</v>
      </c>
      <c r="F6" s="723">
        <f t="shared" si="0"/>
        <v>122</v>
      </c>
      <c r="G6" s="723">
        <f t="shared" si="0"/>
        <v>24912.69</v>
      </c>
      <c r="H6" s="723">
        <f t="shared" si="0"/>
        <v>78</v>
      </c>
      <c r="I6" s="723">
        <f t="shared" si="0"/>
        <v>26184.46</v>
      </c>
      <c r="J6" s="723">
        <f t="shared" si="0"/>
        <v>13</v>
      </c>
      <c r="K6" s="723">
        <f t="shared" si="0"/>
        <v>1154</v>
      </c>
      <c r="L6" s="723">
        <f t="shared" si="0"/>
        <v>500</v>
      </c>
      <c r="M6" s="723">
        <f t="shared" si="0"/>
        <v>1129752.3500000001</v>
      </c>
    </row>
    <row r="7" spans="1:13" s="731" customFormat="1" x14ac:dyDescent="0.2">
      <c r="A7" s="580" t="s">
        <v>74</v>
      </c>
      <c r="B7" s="626">
        <v>25</v>
      </c>
      <c r="C7" s="743">
        <v>540951.9</v>
      </c>
      <c r="D7" s="626">
        <v>28</v>
      </c>
      <c r="E7" s="626">
        <v>52120.9</v>
      </c>
      <c r="F7" s="626">
        <v>11</v>
      </c>
      <c r="G7" s="626">
        <v>5075</v>
      </c>
      <c r="H7" s="626">
        <v>5</v>
      </c>
      <c r="I7" s="626">
        <v>1630.19</v>
      </c>
      <c r="J7" s="626">
        <v>2</v>
      </c>
      <c r="K7" s="626">
        <v>535</v>
      </c>
      <c r="L7" s="626">
        <v>71</v>
      </c>
      <c r="M7" s="743">
        <v>600312.99</v>
      </c>
    </row>
    <row r="8" spans="1:13" s="731" customFormat="1" x14ac:dyDescent="0.2">
      <c r="A8" s="580" t="s">
        <v>73</v>
      </c>
      <c r="B8" s="626">
        <v>17</v>
      </c>
      <c r="C8" s="626">
        <v>76524.42</v>
      </c>
      <c r="D8" s="626">
        <v>38</v>
      </c>
      <c r="E8" s="626">
        <v>19249.330000000002</v>
      </c>
      <c r="F8" s="626">
        <v>21</v>
      </c>
      <c r="G8" s="626">
        <v>5426.38</v>
      </c>
      <c r="H8" s="626">
        <v>7</v>
      </c>
      <c r="I8" s="626">
        <v>620</v>
      </c>
      <c r="J8" s="626">
        <v>1</v>
      </c>
      <c r="K8" s="626">
        <v>100</v>
      </c>
      <c r="L8" s="626">
        <v>84</v>
      </c>
      <c r="M8" s="743">
        <v>101920.13</v>
      </c>
    </row>
    <row r="9" spans="1:13" s="731" customFormat="1" x14ac:dyDescent="0.2">
      <c r="A9" s="580" t="s">
        <v>799</v>
      </c>
      <c r="B9" s="626">
        <v>30</v>
      </c>
      <c r="C9" s="626">
        <v>49056.53</v>
      </c>
      <c r="D9" s="626">
        <v>43</v>
      </c>
      <c r="E9" s="626">
        <v>33536.160000000003</v>
      </c>
      <c r="F9" s="626">
        <v>36</v>
      </c>
      <c r="G9" s="626">
        <v>4757.08</v>
      </c>
      <c r="H9" s="626">
        <v>27</v>
      </c>
      <c r="I9" s="626">
        <v>19665.78</v>
      </c>
      <c r="J9" s="626">
        <v>0</v>
      </c>
      <c r="K9" s="626">
        <v>0</v>
      </c>
      <c r="L9" s="626">
        <v>136</v>
      </c>
      <c r="M9" s="743">
        <v>107015.55</v>
      </c>
    </row>
    <row r="10" spans="1:13" s="731" customFormat="1" x14ac:dyDescent="0.2">
      <c r="A10" s="580" t="s">
        <v>960</v>
      </c>
      <c r="B10" s="626">
        <v>23</v>
      </c>
      <c r="C10" s="743">
        <v>115681.76</v>
      </c>
      <c r="D10" s="626">
        <v>41</v>
      </c>
      <c r="E10" s="626">
        <v>16437.48</v>
      </c>
      <c r="F10" s="626">
        <v>22</v>
      </c>
      <c r="G10" s="626">
        <v>2665.11</v>
      </c>
      <c r="H10" s="626">
        <v>22</v>
      </c>
      <c r="I10" s="626">
        <v>866.59</v>
      </c>
      <c r="J10" s="626">
        <v>7</v>
      </c>
      <c r="K10" s="626">
        <v>352</v>
      </c>
      <c r="L10" s="626">
        <v>115</v>
      </c>
      <c r="M10" s="743">
        <v>136003.01999999999</v>
      </c>
    </row>
    <row r="11" spans="1:13" s="731" customFormat="1" x14ac:dyDescent="0.2">
      <c r="A11" s="580" t="s">
        <v>1066</v>
      </c>
      <c r="B11" s="626">
        <v>18</v>
      </c>
      <c r="C11" s="743">
        <v>148303.47</v>
      </c>
      <c r="D11" s="626">
        <v>24</v>
      </c>
      <c r="E11" s="626">
        <v>25639.17</v>
      </c>
      <c r="F11" s="626">
        <v>32</v>
      </c>
      <c r="G11" s="626">
        <v>6989.12</v>
      </c>
      <c r="H11" s="626">
        <v>17</v>
      </c>
      <c r="I11" s="626">
        <v>3401.9</v>
      </c>
      <c r="J11" s="626">
        <v>3</v>
      </c>
      <c r="K11" s="626">
        <v>167</v>
      </c>
      <c r="L11" s="626">
        <v>94</v>
      </c>
      <c r="M11" s="743">
        <v>184500.66</v>
      </c>
    </row>
    <row r="12" spans="1:13" s="731" customFormat="1" x14ac:dyDescent="0.2">
      <c r="A12" s="725" t="s">
        <v>946</v>
      </c>
      <c r="B12" s="717"/>
      <c r="C12" s="717"/>
      <c r="D12" s="717"/>
      <c r="E12" s="717"/>
      <c r="F12" s="717"/>
    </row>
    <row r="13" spans="1:13" s="731" customFormat="1" ht="12" x14ac:dyDescent="0.2">
      <c r="A13" s="905" t="s">
        <v>1077</v>
      </c>
      <c r="B13" s="905"/>
      <c r="C13" s="905"/>
      <c r="D13" s="905"/>
      <c r="E13" s="905"/>
      <c r="F13" s="905"/>
    </row>
    <row r="14" spans="1:13" s="731" customFormat="1" ht="12" x14ac:dyDescent="0.2">
      <c r="A14" s="906" t="s">
        <v>127</v>
      </c>
      <c r="B14" s="906"/>
      <c r="C14" s="906"/>
      <c r="D14" s="906"/>
      <c r="E14" s="906"/>
      <c r="F14" s="906"/>
    </row>
  </sheetData>
  <mergeCells count="11">
    <mergeCell ref="A13:F13"/>
    <mergeCell ref="A14:F14"/>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13"/>
  <sheetViews>
    <sheetView zoomScaleNormal="100" workbookViewId="0">
      <selection activeCell="J15" sqref="J15"/>
    </sheetView>
  </sheetViews>
  <sheetFormatPr defaultRowHeight="12.75" x14ac:dyDescent="0.2"/>
  <cols>
    <col min="1" max="13" width="14.7109375" style="576" bestFit="1" customWidth="1"/>
    <col min="14" max="14" width="5.28515625" style="576" bestFit="1" customWidth="1"/>
    <col min="15" max="256" width="9.140625" style="576"/>
    <col min="257" max="269" width="14.7109375" style="576" bestFit="1" customWidth="1"/>
    <col min="270" max="270" width="5.28515625" style="576" bestFit="1" customWidth="1"/>
    <col min="271" max="512" width="9.140625" style="576"/>
    <col min="513" max="525" width="14.7109375" style="576" bestFit="1" customWidth="1"/>
    <col min="526" max="526" width="5.28515625" style="576" bestFit="1" customWidth="1"/>
    <col min="527" max="768" width="9.140625" style="576"/>
    <col min="769" max="781" width="14.7109375" style="576" bestFit="1" customWidth="1"/>
    <col min="782" max="782" width="5.28515625" style="576" bestFit="1" customWidth="1"/>
    <col min="783" max="1024" width="9.140625" style="576"/>
    <col min="1025" max="1037" width="14.7109375" style="576" bestFit="1" customWidth="1"/>
    <col min="1038" max="1038" width="5.28515625" style="576" bestFit="1" customWidth="1"/>
    <col min="1039" max="1280" width="9.140625" style="576"/>
    <col min="1281" max="1293" width="14.7109375" style="576" bestFit="1" customWidth="1"/>
    <col min="1294" max="1294" width="5.28515625" style="576" bestFit="1" customWidth="1"/>
    <col min="1295" max="1536" width="9.140625" style="576"/>
    <col min="1537" max="1549" width="14.7109375" style="576" bestFit="1" customWidth="1"/>
    <col min="1550" max="1550" width="5.28515625" style="576" bestFit="1" customWidth="1"/>
    <col min="1551" max="1792" width="9.140625" style="576"/>
    <col min="1793" max="1805" width="14.7109375" style="576" bestFit="1" customWidth="1"/>
    <col min="1806" max="1806" width="5.28515625" style="576" bestFit="1" customWidth="1"/>
    <col min="1807" max="2048" width="9.140625" style="576"/>
    <col min="2049" max="2061" width="14.7109375" style="576" bestFit="1" customWidth="1"/>
    <col min="2062" max="2062" width="5.28515625" style="576" bestFit="1" customWidth="1"/>
    <col min="2063" max="2304" width="9.140625" style="576"/>
    <col min="2305" max="2317" width="14.7109375" style="576" bestFit="1" customWidth="1"/>
    <col min="2318" max="2318" width="5.28515625" style="576" bestFit="1" customWidth="1"/>
    <col min="2319" max="2560" width="9.140625" style="576"/>
    <col min="2561" max="2573" width="14.7109375" style="576" bestFit="1" customWidth="1"/>
    <col min="2574" max="2574" width="5.28515625" style="576" bestFit="1" customWidth="1"/>
    <col min="2575" max="2816" width="9.140625" style="576"/>
    <col min="2817" max="2829" width="14.7109375" style="576" bestFit="1" customWidth="1"/>
    <col min="2830" max="2830" width="5.28515625" style="576" bestFit="1" customWidth="1"/>
    <col min="2831" max="3072" width="9.140625" style="576"/>
    <col min="3073" max="3085" width="14.7109375" style="576" bestFit="1" customWidth="1"/>
    <col min="3086" max="3086" width="5.28515625" style="576" bestFit="1" customWidth="1"/>
    <col min="3087" max="3328" width="9.140625" style="576"/>
    <col min="3329" max="3341" width="14.7109375" style="576" bestFit="1" customWidth="1"/>
    <col min="3342" max="3342" width="5.28515625" style="576" bestFit="1" customWidth="1"/>
    <col min="3343" max="3584" width="9.140625" style="576"/>
    <col min="3585" max="3597" width="14.7109375" style="576" bestFit="1" customWidth="1"/>
    <col min="3598" max="3598" width="5.28515625" style="576" bestFit="1" customWidth="1"/>
    <col min="3599" max="3840" width="9.140625" style="576"/>
    <col min="3841" max="3853" width="14.7109375" style="576" bestFit="1" customWidth="1"/>
    <col min="3854" max="3854" width="5.28515625" style="576" bestFit="1" customWidth="1"/>
    <col min="3855" max="4096" width="9.140625" style="576"/>
    <col min="4097" max="4109" width="14.7109375" style="576" bestFit="1" customWidth="1"/>
    <col min="4110" max="4110" width="5.28515625" style="576" bestFit="1" customWidth="1"/>
    <col min="4111" max="4352" width="9.140625" style="576"/>
    <col min="4353" max="4365" width="14.7109375" style="576" bestFit="1" customWidth="1"/>
    <col min="4366" max="4366" width="5.28515625" style="576" bestFit="1" customWidth="1"/>
    <col min="4367" max="4608" width="9.140625" style="576"/>
    <col min="4609" max="4621" width="14.7109375" style="576" bestFit="1" customWidth="1"/>
    <col min="4622" max="4622" width="5.28515625" style="576" bestFit="1" customWidth="1"/>
    <col min="4623" max="4864" width="9.140625" style="576"/>
    <col min="4865" max="4877" width="14.7109375" style="576" bestFit="1" customWidth="1"/>
    <col min="4878" max="4878" width="5.28515625" style="576" bestFit="1" customWidth="1"/>
    <col min="4879" max="5120" width="9.140625" style="576"/>
    <col min="5121" max="5133" width="14.7109375" style="576" bestFit="1" customWidth="1"/>
    <col min="5134" max="5134" width="5.28515625" style="576" bestFit="1" customWidth="1"/>
    <col min="5135" max="5376" width="9.140625" style="576"/>
    <col min="5377" max="5389" width="14.7109375" style="576" bestFit="1" customWidth="1"/>
    <col min="5390" max="5390" width="5.28515625" style="576" bestFit="1" customWidth="1"/>
    <col min="5391" max="5632" width="9.140625" style="576"/>
    <col min="5633" max="5645" width="14.7109375" style="576" bestFit="1" customWidth="1"/>
    <col min="5646" max="5646" width="5.28515625" style="576" bestFit="1" customWidth="1"/>
    <col min="5647" max="5888" width="9.140625" style="576"/>
    <col min="5889" max="5901" width="14.7109375" style="576" bestFit="1" customWidth="1"/>
    <col min="5902" max="5902" width="5.28515625" style="576" bestFit="1" customWidth="1"/>
    <col min="5903" max="6144" width="9.140625" style="576"/>
    <col min="6145" max="6157" width="14.7109375" style="576" bestFit="1" customWidth="1"/>
    <col min="6158" max="6158" width="5.28515625" style="576" bestFit="1" customWidth="1"/>
    <col min="6159" max="6400" width="9.140625" style="576"/>
    <col min="6401" max="6413" width="14.7109375" style="576" bestFit="1" customWidth="1"/>
    <col min="6414" max="6414" width="5.28515625" style="576" bestFit="1" customWidth="1"/>
    <col min="6415" max="6656" width="9.140625" style="576"/>
    <col min="6657" max="6669" width="14.7109375" style="576" bestFit="1" customWidth="1"/>
    <col min="6670" max="6670" width="5.28515625" style="576" bestFit="1" customWidth="1"/>
    <col min="6671" max="6912" width="9.140625" style="576"/>
    <col min="6913" max="6925" width="14.7109375" style="576" bestFit="1" customWidth="1"/>
    <col min="6926" max="6926" width="5.28515625" style="576" bestFit="1" customWidth="1"/>
    <col min="6927" max="7168" width="9.140625" style="576"/>
    <col min="7169" max="7181" width="14.7109375" style="576" bestFit="1" customWidth="1"/>
    <col min="7182" max="7182" width="5.28515625" style="576" bestFit="1" customWidth="1"/>
    <col min="7183" max="7424" width="9.140625" style="576"/>
    <col min="7425" max="7437" width="14.7109375" style="576" bestFit="1" customWidth="1"/>
    <col min="7438" max="7438" width="5.28515625" style="576" bestFit="1" customWidth="1"/>
    <col min="7439" max="7680" width="9.140625" style="576"/>
    <col min="7681" max="7693" width="14.7109375" style="576" bestFit="1" customWidth="1"/>
    <col min="7694" max="7694" width="5.28515625" style="576" bestFit="1" customWidth="1"/>
    <col min="7695" max="7936" width="9.140625" style="576"/>
    <col min="7937" max="7949" width="14.7109375" style="576" bestFit="1" customWidth="1"/>
    <col min="7950" max="7950" width="5.28515625" style="576" bestFit="1" customWidth="1"/>
    <col min="7951" max="8192" width="9.140625" style="576"/>
    <col min="8193" max="8205" width="14.7109375" style="576" bestFit="1" customWidth="1"/>
    <col min="8206" max="8206" width="5.28515625" style="576" bestFit="1" customWidth="1"/>
    <col min="8207" max="8448" width="9.140625" style="576"/>
    <col min="8449" max="8461" width="14.7109375" style="576" bestFit="1" customWidth="1"/>
    <col min="8462" max="8462" width="5.28515625" style="576" bestFit="1" customWidth="1"/>
    <col min="8463" max="8704" width="9.140625" style="576"/>
    <col min="8705" max="8717" width="14.7109375" style="576" bestFit="1" customWidth="1"/>
    <col min="8718" max="8718" width="5.28515625" style="576" bestFit="1" customWidth="1"/>
    <col min="8719" max="8960" width="9.140625" style="576"/>
    <col min="8961" max="8973" width="14.7109375" style="576" bestFit="1" customWidth="1"/>
    <col min="8974" max="8974" width="5.28515625" style="576" bestFit="1" customWidth="1"/>
    <col min="8975" max="9216" width="9.140625" style="576"/>
    <col min="9217" max="9229" width="14.7109375" style="576" bestFit="1" customWidth="1"/>
    <col min="9230" max="9230" width="5.28515625" style="576" bestFit="1" customWidth="1"/>
    <col min="9231" max="9472" width="9.140625" style="576"/>
    <col min="9473" max="9485" width="14.7109375" style="576" bestFit="1" customWidth="1"/>
    <col min="9486" max="9486" width="5.28515625" style="576" bestFit="1" customWidth="1"/>
    <col min="9487" max="9728" width="9.140625" style="576"/>
    <col min="9729" max="9741" width="14.7109375" style="576" bestFit="1" customWidth="1"/>
    <col min="9742" max="9742" width="5.28515625" style="576" bestFit="1" customWidth="1"/>
    <col min="9743" max="9984" width="9.140625" style="576"/>
    <col min="9985" max="9997" width="14.7109375" style="576" bestFit="1" customWidth="1"/>
    <col min="9998" max="9998" width="5.28515625" style="576" bestFit="1" customWidth="1"/>
    <col min="9999" max="10240" width="9.140625" style="576"/>
    <col min="10241" max="10253" width="14.7109375" style="576" bestFit="1" customWidth="1"/>
    <col min="10254" max="10254" width="5.28515625" style="576" bestFit="1" customWidth="1"/>
    <col min="10255" max="10496" width="9.140625" style="576"/>
    <col min="10497" max="10509" width="14.7109375" style="576" bestFit="1" customWidth="1"/>
    <col min="10510" max="10510" width="5.28515625" style="576" bestFit="1" customWidth="1"/>
    <col min="10511" max="10752" width="9.140625" style="576"/>
    <col min="10753" max="10765" width="14.7109375" style="576" bestFit="1" customWidth="1"/>
    <col min="10766" max="10766" width="5.28515625" style="576" bestFit="1" customWidth="1"/>
    <col min="10767" max="11008" width="9.140625" style="576"/>
    <col min="11009" max="11021" width="14.7109375" style="576" bestFit="1" customWidth="1"/>
    <col min="11022" max="11022" width="5.28515625" style="576" bestFit="1" customWidth="1"/>
    <col min="11023" max="11264" width="9.140625" style="576"/>
    <col min="11265" max="11277" width="14.7109375" style="576" bestFit="1" customWidth="1"/>
    <col min="11278" max="11278" width="5.28515625" style="576" bestFit="1" customWidth="1"/>
    <col min="11279" max="11520" width="9.140625" style="576"/>
    <col min="11521" max="11533" width="14.7109375" style="576" bestFit="1" customWidth="1"/>
    <col min="11534" max="11534" width="5.28515625" style="576" bestFit="1" customWidth="1"/>
    <col min="11535" max="11776" width="9.140625" style="576"/>
    <col min="11777" max="11789" width="14.7109375" style="576" bestFit="1" customWidth="1"/>
    <col min="11790" max="11790" width="5.28515625" style="576" bestFit="1" customWidth="1"/>
    <col min="11791" max="12032" width="9.140625" style="576"/>
    <col min="12033" max="12045" width="14.7109375" style="576" bestFit="1" customWidth="1"/>
    <col min="12046" max="12046" width="5.28515625" style="576" bestFit="1" customWidth="1"/>
    <col min="12047" max="12288" width="9.140625" style="576"/>
    <col min="12289" max="12301" width="14.7109375" style="576" bestFit="1" customWidth="1"/>
    <col min="12302" max="12302" width="5.28515625" style="576" bestFit="1" customWidth="1"/>
    <col min="12303" max="12544" width="9.140625" style="576"/>
    <col min="12545" max="12557" width="14.7109375" style="576" bestFit="1" customWidth="1"/>
    <col min="12558" max="12558" width="5.28515625" style="576" bestFit="1" customWidth="1"/>
    <col min="12559" max="12800" width="9.140625" style="576"/>
    <col min="12801" max="12813" width="14.7109375" style="576" bestFit="1" customWidth="1"/>
    <col min="12814" max="12814" width="5.28515625" style="576" bestFit="1" customWidth="1"/>
    <col min="12815" max="13056" width="9.140625" style="576"/>
    <col min="13057" max="13069" width="14.7109375" style="576" bestFit="1" customWidth="1"/>
    <col min="13070" max="13070" width="5.28515625" style="576" bestFit="1" customWidth="1"/>
    <col min="13071" max="13312" width="9.140625" style="576"/>
    <col min="13313" max="13325" width="14.7109375" style="576" bestFit="1" customWidth="1"/>
    <col min="13326" max="13326" width="5.28515625" style="576" bestFit="1" customWidth="1"/>
    <col min="13327" max="13568" width="9.140625" style="576"/>
    <col min="13569" max="13581" width="14.7109375" style="576" bestFit="1" customWidth="1"/>
    <col min="13582" max="13582" width="5.28515625" style="576" bestFit="1" customWidth="1"/>
    <col min="13583" max="13824" width="9.140625" style="576"/>
    <col min="13825" max="13837" width="14.7109375" style="576" bestFit="1" customWidth="1"/>
    <col min="13838" max="13838" width="5.28515625" style="576" bestFit="1" customWidth="1"/>
    <col min="13839" max="14080" width="9.140625" style="576"/>
    <col min="14081" max="14093" width="14.7109375" style="576" bestFit="1" customWidth="1"/>
    <col min="14094" max="14094" width="5.28515625" style="576" bestFit="1" customWidth="1"/>
    <col min="14095" max="14336" width="9.140625" style="576"/>
    <col min="14337" max="14349" width="14.7109375" style="576" bestFit="1" customWidth="1"/>
    <col min="14350" max="14350" width="5.28515625" style="576" bestFit="1" customWidth="1"/>
    <col min="14351" max="14592" width="9.140625" style="576"/>
    <col min="14593" max="14605" width="14.7109375" style="576" bestFit="1" customWidth="1"/>
    <col min="14606" max="14606" width="5.28515625" style="576" bestFit="1" customWidth="1"/>
    <col min="14607" max="14848" width="9.140625" style="576"/>
    <col min="14849" max="14861" width="14.7109375" style="576" bestFit="1" customWidth="1"/>
    <col min="14862" max="14862" width="5.28515625" style="576" bestFit="1" customWidth="1"/>
    <col min="14863" max="15104" width="9.140625" style="576"/>
    <col min="15105" max="15117" width="14.7109375" style="576" bestFit="1" customWidth="1"/>
    <col min="15118" max="15118" width="5.28515625" style="576" bestFit="1" customWidth="1"/>
    <col min="15119" max="15360" width="9.140625" style="576"/>
    <col min="15361" max="15373" width="14.7109375" style="576" bestFit="1" customWidth="1"/>
    <col min="15374" max="15374" width="5.28515625" style="576" bestFit="1" customWidth="1"/>
    <col min="15375" max="15616" width="9.140625" style="576"/>
    <col min="15617" max="15629" width="14.7109375" style="576" bestFit="1" customWidth="1"/>
    <col min="15630" max="15630" width="5.28515625" style="576" bestFit="1" customWidth="1"/>
    <col min="15631" max="15872" width="9.140625" style="576"/>
    <col min="15873" max="15885" width="14.7109375" style="576" bestFit="1" customWidth="1"/>
    <col min="15886" max="15886" width="5.28515625" style="576" bestFit="1" customWidth="1"/>
    <col min="15887" max="16128" width="9.140625" style="576"/>
    <col min="16129" max="16141" width="14.7109375" style="576" bestFit="1" customWidth="1"/>
    <col min="16142" max="16142" width="5.28515625" style="576" bestFit="1" customWidth="1"/>
    <col min="16143" max="16384" width="9.140625" style="576"/>
  </cols>
  <sheetData>
    <row r="1" spans="1:13" x14ac:dyDescent="0.2">
      <c r="A1" s="985" t="s">
        <v>128</v>
      </c>
      <c r="B1" s="985"/>
      <c r="C1" s="985"/>
      <c r="D1" s="985"/>
      <c r="E1" s="985"/>
      <c r="F1" s="985"/>
      <c r="G1" s="985"/>
      <c r="H1" s="985"/>
      <c r="I1" s="985"/>
      <c r="J1" s="985"/>
      <c r="K1" s="985"/>
      <c r="L1" s="985"/>
      <c r="M1" s="985"/>
    </row>
    <row r="2" spans="1:13" s="731" customFormat="1" x14ac:dyDescent="0.2">
      <c r="A2" s="747" t="s">
        <v>119</v>
      </c>
      <c r="B2" s="995" t="s">
        <v>129</v>
      </c>
      <c r="C2" s="996"/>
      <c r="D2" s="995" t="s">
        <v>130</v>
      </c>
      <c r="E2" s="996"/>
      <c r="F2" s="995" t="s">
        <v>131</v>
      </c>
      <c r="G2" s="996"/>
      <c r="H2" s="988" t="s">
        <v>132</v>
      </c>
      <c r="I2" s="990"/>
      <c r="J2" s="995" t="s">
        <v>133</v>
      </c>
      <c r="K2" s="996"/>
      <c r="L2" s="995" t="s">
        <v>67</v>
      </c>
      <c r="M2" s="996"/>
    </row>
    <row r="3" spans="1:13" s="731" customFormat="1" ht="25.5" x14ac:dyDescent="0.2">
      <c r="A3" s="619" t="s">
        <v>126</v>
      </c>
      <c r="B3" s="745" t="s">
        <v>86</v>
      </c>
      <c r="C3" s="735" t="s">
        <v>90</v>
      </c>
      <c r="D3" s="745" t="s">
        <v>86</v>
      </c>
      <c r="E3" s="735" t="s">
        <v>90</v>
      </c>
      <c r="F3" s="745" t="s">
        <v>86</v>
      </c>
      <c r="G3" s="735" t="s">
        <v>90</v>
      </c>
      <c r="H3" s="745" t="s">
        <v>86</v>
      </c>
      <c r="I3" s="735" t="s">
        <v>90</v>
      </c>
      <c r="J3" s="745" t="s">
        <v>86</v>
      </c>
      <c r="K3" s="735" t="s">
        <v>90</v>
      </c>
      <c r="L3" s="745" t="s">
        <v>86</v>
      </c>
      <c r="M3" s="735" t="s">
        <v>90</v>
      </c>
    </row>
    <row r="4" spans="1:13" s="746" customFormat="1" x14ac:dyDescent="0.2">
      <c r="A4" s="619" t="s">
        <v>72</v>
      </c>
      <c r="B4" s="723">
        <v>252</v>
      </c>
      <c r="C4" s="723">
        <v>75088.09</v>
      </c>
      <c r="D4" s="748">
        <v>1689</v>
      </c>
      <c r="E4" s="736">
        <v>1854100.55</v>
      </c>
      <c r="F4" s="723">
        <v>4425</v>
      </c>
      <c r="G4" s="736">
        <v>9132486.0999999996</v>
      </c>
      <c r="H4" s="723">
        <v>768</v>
      </c>
      <c r="I4" s="736">
        <v>739873.1</v>
      </c>
      <c r="J4" s="723">
        <v>1193</v>
      </c>
      <c r="K4" s="736">
        <v>580065.56999999995</v>
      </c>
      <c r="L4" s="723">
        <v>8184</v>
      </c>
      <c r="M4" s="749">
        <v>12225936.51</v>
      </c>
    </row>
    <row r="5" spans="1:13" s="746" customFormat="1" x14ac:dyDescent="0.2">
      <c r="A5" s="619" t="s">
        <v>75</v>
      </c>
      <c r="B5" s="723">
        <f>SUM(B6:B10)</f>
        <v>44</v>
      </c>
      <c r="C5" s="723">
        <f t="shared" ref="C5:M5" si="0">SUM(C6:C10)</f>
        <v>10644</v>
      </c>
      <c r="D5" s="723">
        <f t="shared" si="0"/>
        <v>369</v>
      </c>
      <c r="E5" s="723">
        <f t="shared" si="0"/>
        <v>158786.82999999999</v>
      </c>
      <c r="F5" s="723">
        <f t="shared" si="0"/>
        <v>2707</v>
      </c>
      <c r="G5" s="723">
        <f t="shared" si="0"/>
        <v>6967095.6979999999</v>
      </c>
      <c r="H5" s="723">
        <f t="shared" si="0"/>
        <v>115</v>
      </c>
      <c r="I5" s="723">
        <f t="shared" si="0"/>
        <v>87395.03</v>
      </c>
      <c r="J5" s="723">
        <f t="shared" si="0"/>
        <v>593</v>
      </c>
      <c r="K5" s="723">
        <f t="shared" si="0"/>
        <v>806986.07000000007</v>
      </c>
      <c r="L5" s="723">
        <f t="shared" si="0"/>
        <v>3762</v>
      </c>
      <c r="M5" s="723">
        <f t="shared" si="0"/>
        <v>7932979.6329999994</v>
      </c>
    </row>
    <row r="6" spans="1:13" s="731" customFormat="1" x14ac:dyDescent="0.2">
      <c r="A6" s="580" t="s">
        <v>74</v>
      </c>
      <c r="B6" s="626">
        <v>4</v>
      </c>
      <c r="C6" s="626">
        <v>598.4</v>
      </c>
      <c r="D6" s="625">
        <v>78</v>
      </c>
      <c r="E6" s="626">
        <v>18083.34</v>
      </c>
      <c r="F6" s="626">
        <v>335</v>
      </c>
      <c r="G6" s="743">
        <v>1772609.63</v>
      </c>
      <c r="H6" s="626">
        <v>46</v>
      </c>
      <c r="I6" s="626">
        <v>24584.43</v>
      </c>
      <c r="J6" s="626">
        <v>181</v>
      </c>
      <c r="K6" s="743">
        <v>514291.99</v>
      </c>
      <c r="L6" s="626">
        <v>644</v>
      </c>
      <c r="M6" s="743">
        <v>2330167.7949999999</v>
      </c>
    </row>
    <row r="7" spans="1:13" s="731" customFormat="1" x14ac:dyDescent="0.2">
      <c r="A7" s="580" t="s">
        <v>73</v>
      </c>
      <c r="B7" s="626">
        <v>4</v>
      </c>
      <c r="C7" s="626">
        <v>37.630000000000003</v>
      </c>
      <c r="D7" s="625">
        <v>85</v>
      </c>
      <c r="E7" s="626">
        <v>57246.42</v>
      </c>
      <c r="F7" s="626">
        <v>493</v>
      </c>
      <c r="G7" s="743">
        <v>1201121.33</v>
      </c>
      <c r="H7" s="626">
        <v>29</v>
      </c>
      <c r="I7" s="626">
        <v>40188.47</v>
      </c>
      <c r="J7" s="626">
        <v>82</v>
      </c>
      <c r="K7" s="626">
        <v>42963.5</v>
      </c>
      <c r="L7" s="626">
        <v>689</v>
      </c>
      <c r="M7" s="743">
        <v>1340951.46</v>
      </c>
    </row>
    <row r="8" spans="1:13" s="731" customFormat="1" x14ac:dyDescent="0.2">
      <c r="A8" s="580" t="s">
        <v>961</v>
      </c>
      <c r="B8" s="626">
        <v>9</v>
      </c>
      <c r="C8" s="626">
        <v>2751.45</v>
      </c>
      <c r="D8" s="625">
        <v>78</v>
      </c>
      <c r="E8" s="626">
        <v>47594.14</v>
      </c>
      <c r="F8" s="626">
        <v>700</v>
      </c>
      <c r="G8" s="743">
        <v>1263013.22</v>
      </c>
      <c r="H8" s="626">
        <v>16</v>
      </c>
      <c r="I8" s="626">
        <v>13712.15</v>
      </c>
      <c r="J8" s="626">
        <v>104</v>
      </c>
      <c r="K8" s="626">
        <v>55701.22</v>
      </c>
      <c r="L8" s="626">
        <v>889</v>
      </c>
      <c r="M8" s="743">
        <v>1361302.26</v>
      </c>
    </row>
    <row r="9" spans="1:13" s="731" customFormat="1" x14ac:dyDescent="0.2">
      <c r="A9" s="580" t="s">
        <v>960</v>
      </c>
      <c r="B9" s="626">
        <v>6</v>
      </c>
      <c r="C9" s="626">
        <v>138.13</v>
      </c>
      <c r="D9" s="625">
        <v>61</v>
      </c>
      <c r="E9" s="626">
        <v>11188</v>
      </c>
      <c r="F9" s="626">
        <v>567</v>
      </c>
      <c r="G9" s="743">
        <v>1234071.6499999999</v>
      </c>
      <c r="H9" s="626">
        <v>9</v>
      </c>
      <c r="I9" s="626">
        <v>3821.4</v>
      </c>
      <c r="J9" s="626">
        <v>111</v>
      </c>
      <c r="K9" s="626">
        <v>76813.8</v>
      </c>
      <c r="L9" s="626">
        <v>737</v>
      </c>
      <c r="M9" s="743">
        <v>1310780.67</v>
      </c>
    </row>
    <row r="10" spans="1:13" s="731" customFormat="1" x14ac:dyDescent="0.2">
      <c r="A10" s="580" t="s">
        <v>1066</v>
      </c>
      <c r="B10" s="626">
        <v>21</v>
      </c>
      <c r="C10" s="626">
        <v>7118.39</v>
      </c>
      <c r="D10" s="625">
        <v>67</v>
      </c>
      <c r="E10" s="626">
        <v>24674.93</v>
      </c>
      <c r="F10" s="626">
        <v>612</v>
      </c>
      <c r="G10" s="743">
        <v>1496279.868</v>
      </c>
      <c r="H10" s="626">
        <v>15</v>
      </c>
      <c r="I10" s="626">
        <v>5088.58</v>
      </c>
      <c r="J10" s="626">
        <v>115</v>
      </c>
      <c r="K10" s="626">
        <v>117215.56</v>
      </c>
      <c r="L10" s="626">
        <v>803</v>
      </c>
      <c r="M10" s="743">
        <v>1589777.4480000001</v>
      </c>
    </row>
    <row r="11" spans="1:13" s="731" customFormat="1" x14ac:dyDescent="0.2">
      <c r="A11" s="725" t="s">
        <v>946</v>
      </c>
      <c r="B11" s="717"/>
      <c r="C11" s="717"/>
      <c r="D11" s="714"/>
      <c r="E11" s="717"/>
      <c r="F11" s="717"/>
      <c r="G11" s="750"/>
      <c r="H11" s="717"/>
      <c r="I11" s="717"/>
      <c r="J11" s="717"/>
      <c r="K11" s="717"/>
      <c r="L11" s="717"/>
      <c r="M11" s="717"/>
    </row>
    <row r="12" spans="1:13" s="731" customFormat="1" ht="12" x14ac:dyDescent="0.2">
      <c r="A12" s="905" t="s">
        <v>1077</v>
      </c>
      <c r="B12" s="905"/>
      <c r="C12" s="905"/>
      <c r="D12" s="905"/>
      <c r="E12" s="905"/>
      <c r="F12" s="905"/>
      <c r="G12" s="905"/>
      <c r="H12" s="905"/>
      <c r="I12" s="905"/>
      <c r="J12" s="905"/>
      <c r="K12" s="905"/>
      <c r="L12" s="905"/>
      <c r="M12" s="905"/>
    </row>
    <row r="13" spans="1:13" s="731" customFormat="1" ht="12" x14ac:dyDescent="0.2">
      <c r="A13" s="906" t="s">
        <v>127</v>
      </c>
      <c r="B13" s="906"/>
      <c r="C13" s="906"/>
      <c r="D13" s="906"/>
      <c r="E13" s="906"/>
      <c r="F13" s="906"/>
      <c r="G13" s="906"/>
      <c r="H13" s="906"/>
      <c r="I13" s="906"/>
      <c r="J13" s="906"/>
      <c r="K13" s="906"/>
      <c r="L13" s="906"/>
      <c r="M13" s="906"/>
    </row>
  </sheetData>
  <mergeCells count="9">
    <mergeCell ref="A12:M12"/>
    <mergeCell ref="A13:M13"/>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100" workbookViewId="0">
      <selection activeCell="J15" sqref="J15"/>
    </sheetView>
  </sheetViews>
  <sheetFormatPr defaultRowHeight="12.75" x14ac:dyDescent="0.2"/>
  <cols>
    <col min="1" max="4" width="14.7109375" style="576" bestFit="1" customWidth="1"/>
    <col min="5" max="5" width="24.140625" style="576" bestFit="1" customWidth="1"/>
    <col min="6" max="6" width="4.7109375" style="576" bestFit="1" customWidth="1"/>
    <col min="7" max="256" width="9.140625" style="576"/>
    <col min="257" max="260" width="14.7109375" style="576" bestFit="1" customWidth="1"/>
    <col min="261" max="261" width="24.140625" style="576" bestFit="1" customWidth="1"/>
    <col min="262" max="262" width="4.7109375" style="576" bestFit="1" customWidth="1"/>
    <col min="263" max="512" width="9.140625" style="576"/>
    <col min="513" max="516" width="14.7109375" style="576" bestFit="1" customWidth="1"/>
    <col min="517" max="517" width="24.140625" style="576" bestFit="1" customWidth="1"/>
    <col min="518" max="518" width="4.7109375" style="576" bestFit="1" customWidth="1"/>
    <col min="519" max="768" width="9.140625" style="576"/>
    <col min="769" max="772" width="14.7109375" style="576" bestFit="1" customWidth="1"/>
    <col min="773" max="773" width="24.140625" style="576" bestFit="1" customWidth="1"/>
    <col min="774" max="774" width="4.7109375" style="576" bestFit="1" customWidth="1"/>
    <col min="775" max="1024" width="9.140625" style="576"/>
    <col min="1025" max="1028" width="14.7109375" style="576" bestFit="1" customWidth="1"/>
    <col min="1029" max="1029" width="24.140625" style="576" bestFit="1" customWidth="1"/>
    <col min="1030" max="1030" width="4.7109375" style="576" bestFit="1" customWidth="1"/>
    <col min="1031" max="1280" width="9.140625" style="576"/>
    <col min="1281" max="1284" width="14.7109375" style="576" bestFit="1" customWidth="1"/>
    <col min="1285" max="1285" width="24.140625" style="576" bestFit="1" customWidth="1"/>
    <col min="1286" max="1286" width="4.7109375" style="576" bestFit="1" customWidth="1"/>
    <col min="1287" max="1536" width="9.140625" style="576"/>
    <col min="1537" max="1540" width="14.7109375" style="576" bestFit="1" customWidth="1"/>
    <col min="1541" max="1541" width="24.140625" style="576" bestFit="1" customWidth="1"/>
    <col min="1542" max="1542" width="4.7109375" style="576" bestFit="1" customWidth="1"/>
    <col min="1543" max="1792" width="9.140625" style="576"/>
    <col min="1793" max="1796" width="14.7109375" style="576" bestFit="1" customWidth="1"/>
    <col min="1797" max="1797" width="24.140625" style="576" bestFit="1" customWidth="1"/>
    <col min="1798" max="1798" width="4.7109375" style="576" bestFit="1" customWidth="1"/>
    <col min="1799" max="2048" width="9.140625" style="576"/>
    <col min="2049" max="2052" width="14.7109375" style="576" bestFit="1" customWidth="1"/>
    <col min="2053" max="2053" width="24.140625" style="576" bestFit="1" customWidth="1"/>
    <col min="2054" max="2054" width="4.7109375" style="576" bestFit="1" customWidth="1"/>
    <col min="2055" max="2304" width="9.140625" style="576"/>
    <col min="2305" max="2308" width="14.7109375" style="576" bestFit="1" customWidth="1"/>
    <col min="2309" max="2309" width="24.140625" style="576" bestFit="1" customWidth="1"/>
    <col min="2310" max="2310" width="4.7109375" style="576" bestFit="1" customWidth="1"/>
    <col min="2311" max="2560" width="9.140625" style="576"/>
    <col min="2561" max="2564" width="14.7109375" style="576" bestFit="1" customWidth="1"/>
    <col min="2565" max="2565" width="24.140625" style="576" bestFit="1" customWidth="1"/>
    <col min="2566" max="2566" width="4.7109375" style="576" bestFit="1" customWidth="1"/>
    <col min="2567" max="2816" width="9.140625" style="576"/>
    <col min="2817" max="2820" width="14.7109375" style="576" bestFit="1" customWidth="1"/>
    <col min="2821" max="2821" width="24.140625" style="576" bestFit="1" customWidth="1"/>
    <col min="2822" max="2822" width="4.7109375" style="576" bestFit="1" customWidth="1"/>
    <col min="2823" max="3072" width="9.140625" style="576"/>
    <col min="3073" max="3076" width="14.7109375" style="576" bestFit="1" customWidth="1"/>
    <col min="3077" max="3077" width="24.140625" style="576" bestFit="1" customWidth="1"/>
    <col min="3078" max="3078" width="4.7109375" style="576" bestFit="1" customWidth="1"/>
    <col min="3079" max="3328" width="9.140625" style="576"/>
    <col min="3329" max="3332" width="14.7109375" style="576" bestFit="1" customWidth="1"/>
    <col min="3333" max="3333" width="24.140625" style="576" bestFit="1" customWidth="1"/>
    <col min="3334" max="3334" width="4.7109375" style="576" bestFit="1" customWidth="1"/>
    <col min="3335" max="3584" width="9.140625" style="576"/>
    <col min="3585" max="3588" width="14.7109375" style="576" bestFit="1" customWidth="1"/>
    <col min="3589" max="3589" width="24.140625" style="576" bestFit="1" customWidth="1"/>
    <col min="3590" max="3590" width="4.7109375" style="576" bestFit="1" customWidth="1"/>
    <col min="3591" max="3840" width="9.140625" style="576"/>
    <col min="3841" max="3844" width="14.7109375" style="576" bestFit="1" customWidth="1"/>
    <col min="3845" max="3845" width="24.140625" style="576" bestFit="1" customWidth="1"/>
    <col min="3846" max="3846" width="4.7109375" style="576" bestFit="1" customWidth="1"/>
    <col min="3847" max="4096" width="9.140625" style="576"/>
    <col min="4097" max="4100" width="14.7109375" style="576" bestFit="1" customWidth="1"/>
    <col min="4101" max="4101" width="24.140625" style="576" bestFit="1" customWidth="1"/>
    <col min="4102" max="4102" width="4.7109375" style="576" bestFit="1" customWidth="1"/>
    <col min="4103" max="4352" width="9.140625" style="576"/>
    <col min="4353" max="4356" width="14.7109375" style="576" bestFit="1" customWidth="1"/>
    <col min="4357" max="4357" width="24.140625" style="576" bestFit="1" customWidth="1"/>
    <col min="4358" max="4358" width="4.7109375" style="576" bestFit="1" customWidth="1"/>
    <col min="4359" max="4608" width="9.140625" style="576"/>
    <col min="4609" max="4612" width="14.7109375" style="576" bestFit="1" customWidth="1"/>
    <col min="4613" max="4613" width="24.140625" style="576" bestFit="1" customWidth="1"/>
    <col min="4614" max="4614" width="4.7109375" style="576" bestFit="1" customWidth="1"/>
    <col min="4615" max="4864" width="9.140625" style="576"/>
    <col min="4865" max="4868" width="14.7109375" style="576" bestFit="1" customWidth="1"/>
    <col min="4869" max="4869" width="24.140625" style="576" bestFit="1" customWidth="1"/>
    <col min="4870" max="4870" width="4.7109375" style="576" bestFit="1" customWidth="1"/>
    <col min="4871" max="5120" width="9.140625" style="576"/>
    <col min="5121" max="5124" width="14.7109375" style="576" bestFit="1" customWidth="1"/>
    <col min="5125" max="5125" width="24.140625" style="576" bestFit="1" customWidth="1"/>
    <col min="5126" max="5126" width="4.7109375" style="576" bestFit="1" customWidth="1"/>
    <col min="5127" max="5376" width="9.140625" style="576"/>
    <col min="5377" max="5380" width="14.7109375" style="576" bestFit="1" customWidth="1"/>
    <col min="5381" max="5381" width="24.140625" style="576" bestFit="1" customWidth="1"/>
    <col min="5382" max="5382" width="4.7109375" style="576" bestFit="1" customWidth="1"/>
    <col min="5383" max="5632" width="9.140625" style="576"/>
    <col min="5633" max="5636" width="14.7109375" style="576" bestFit="1" customWidth="1"/>
    <col min="5637" max="5637" width="24.140625" style="576" bestFit="1" customWidth="1"/>
    <col min="5638" max="5638" width="4.7109375" style="576" bestFit="1" customWidth="1"/>
    <col min="5639" max="5888" width="9.140625" style="576"/>
    <col min="5889" max="5892" width="14.7109375" style="576" bestFit="1" customWidth="1"/>
    <col min="5893" max="5893" width="24.140625" style="576" bestFit="1" customWidth="1"/>
    <col min="5894" max="5894" width="4.7109375" style="576" bestFit="1" customWidth="1"/>
    <col min="5895" max="6144" width="9.140625" style="576"/>
    <col min="6145" max="6148" width="14.7109375" style="576" bestFit="1" customWidth="1"/>
    <col min="6149" max="6149" width="24.140625" style="576" bestFit="1" customWidth="1"/>
    <col min="6150" max="6150" width="4.7109375" style="576" bestFit="1" customWidth="1"/>
    <col min="6151" max="6400" width="9.140625" style="576"/>
    <col min="6401" max="6404" width="14.7109375" style="576" bestFit="1" customWidth="1"/>
    <col min="6405" max="6405" width="24.140625" style="576" bestFit="1" customWidth="1"/>
    <col min="6406" max="6406" width="4.7109375" style="576" bestFit="1" customWidth="1"/>
    <col min="6407" max="6656" width="9.140625" style="576"/>
    <col min="6657" max="6660" width="14.7109375" style="576" bestFit="1" customWidth="1"/>
    <col min="6661" max="6661" width="24.140625" style="576" bestFit="1" customWidth="1"/>
    <col min="6662" max="6662" width="4.7109375" style="576" bestFit="1" customWidth="1"/>
    <col min="6663" max="6912" width="9.140625" style="576"/>
    <col min="6913" max="6916" width="14.7109375" style="576" bestFit="1" customWidth="1"/>
    <col min="6917" max="6917" width="24.140625" style="576" bestFit="1" customWidth="1"/>
    <col min="6918" max="6918" width="4.7109375" style="576" bestFit="1" customWidth="1"/>
    <col min="6919" max="7168" width="9.140625" style="576"/>
    <col min="7169" max="7172" width="14.7109375" style="576" bestFit="1" customWidth="1"/>
    <col min="7173" max="7173" width="24.140625" style="576" bestFit="1" customWidth="1"/>
    <col min="7174" max="7174" width="4.7109375" style="576" bestFit="1" customWidth="1"/>
    <col min="7175" max="7424" width="9.140625" style="576"/>
    <col min="7425" max="7428" width="14.7109375" style="576" bestFit="1" customWidth="1"/>
    <col min="7429" max="7429" width="24.140625" style="576" bestFit="1" customWidth="1"/>
    <col min="7430" max="7430" width="4.7109375" style="576" bestFit="1" customWidth="1"/>
    <col min="7431" max="7680" width="9.140625" style="576"/>
    <col min="7681" max="7684" width="14.7109375" style="576" bestFit="1" customWidth="1"/>
    <col min="7685" max="7685" width="24.140625" style="576" bestFit="1" customWidth="1"/>
    <col min="7686" max="7686" width="4.7109375" style="576" bestFit="1" customWidth="1"/>
    <col min="7687" max="7936" width="9.140625" style="576"/>
    <col min="7937" max="7940" width="14.7109375" style="576" bestFit="1" customWidth="1"/>
    <col min="7941" max="7941" width="24.140625" style="576" bestFit="1" customWidth="1"/>
    <col min="7942" max="7942" width="4.7109375" style="576" bestFit="1" customWidth="1"/>
    <col min="7943" max="8192" width="9.140625" style="576"/>
    <col min="8193" max="8196" width="14.7109375" style="576" bestFit="1" customWidth="1"/>
    <col min="8197" max="8197" width="24.140625" style="576" bestFit="1" customWidth="1"/>
    <col min="8198" max="8198" width="4.7109375" style="576" bestFit="1" customWidth="1"/>
    <col min="8199" max="8448" width="9.140625" style="576"/>
    <col min="8449" max="8452" width="14.7109375" style="576" bestFit="1" customWidth="1"/>
    <col min="8453" max="8453" width="24.140625" style="576" bestFit="1" customWidth="1"/>
    <col min="8454" max="8454" width="4.7109375" style="576" bestFit="1" customWidth="1"/>
    <col min="8455" max="8704" width="9.140625" style="576"/>
    <col min="8705" max="8708" width="14.7109375" style="576" bestFit="1" customWidth="1"/>
    <col min="8709" max="8709" width="24.140625" style="576" bestFit="1" customWidth="1"/>
    <col min="8710" max="8710" width="4.7109375" style="576" bestFit="1" customWidth="1"/>
    <col min="8711" max="8960" width="9.140625" style="576"/>
    <col min="8961" max="8964" width="14.7109375" style="576" bestFit="1" customWidth="1"/>
    <col min="8965" max="8965" width="24.140625" style="576" bestFit="1" customWidth="1"/>
    <col min="8966" max="8966" width="4.7109375" style="576" bestFit="1" customWidth="1"/>
    <col min="8967" max="9216" width="9.140625" style="576"/>
    <col min="9217" max="9220" width="14.7109375" style="576" bestFit="1" customWidth="1"/>
    <col min="9221" max="9221" width="24.140625" style="576" bestFit="1" customWidth="1"/>
    <col min="9222" max="9222" width="4.7109375" style="576" bestFit="1" customWidth="1"/>
    <col min="9223" max="9472" width="9.140625" style="576"/>
    <col min="9473" max="9476" width="14.7109375" style="576" bestFit="1" customWidth="1"/>
    <col min="9477" max="9477" width="24.140625" style="576" bestFit="1" customWidth="1"/>
    <col min="9478" max="9478" width="4.7109375" style="576" bestFit="1" customWidth="1"/>
    <col min="9479" max="9728" width="9.140625" style="576"/>
    <col min="9729" max="9732" width="14.7109375" style="576" bestFit="1" customWidth="1"/>
    <col min="9733" max="9733" width="24.140625" style="576" bestFit="1" customWidth="1"/>
    <col min="9734" max="9734" width="4.7109375" style="576" bestFit="1" customWidth="1"/>
    <col min="9735" max="9984" width="9.140625" style="576"/>
    <col min="9985" max="9988" width="14.7109375" style="576" bestFit="1" customWidth="1"/>
    <col min="9989" max="9989" width="24.140625" style="576" bestFit="1" customWidth="1"/>
    <col min="9990" max="9990" width="4.7109375" style="576" bestFit="1" customWidth="1"/>
    <col min="9991" max="10240" width="9.140625" style="576"/>
    <col min="10241" max="10244" width="14.7109375" style="576" bestFit="1" customWidth="1"/>
    <col min="10245" max="10245" width="24.140625" style="576" bestFit="1" customWidth="1"/>
    <col min="10246" max="10246" width="4.7109375" style="576" bestFit="1" customWidth="1"/>
    <col min="10247" max="10496" width="9.140625" style="576"/>
    <col min="10497" max="10500" width="14.7109375" style="576" bestFit="1" customWidth="1"/>
    <col min="10501" max="10501" width="24.140625" style="576" bestFit="1" customWidth="1"/>
    <col min="10502" max="10502" width="4.7109375" style="576" bestFit="1" customWidth="1"/>
    <col min="10503" max="10752" width="9.140625" style="576"/>
    <col min="10753" max="10756" width="14.7109375" style="576" bestFit="1" customWidth="1"/>
    <col min="10757" max="10757" width="24.140625" style="576" bestFit="1" customWidth="1"/>
    <col min="10758" max="10758" width="4.7109375" style="576" bestFit="1" customWidth="1"/>
    <col min="10759" max="11008" width="9.140625" style="576"/>
    <col min="11009" max="11012" width="14.7109375" style="576" bestFit="1" customWidth="1"/>
    <col min="11013" max="11013" width="24.140625" style="576" bestFit="1" customWidth="1"/>
    <col min="11014" max="11014" width="4.7109375" style="576" bestFit="1" customWidth="1"/>
    <col min="11015" max="11264" width="9.140625" style="576"/>
    <col min="11265" max="11268" width="14.7109375" style="576" bestFit="1" customWidth="1"/>
    <col min="11269" max="11269" width="24.140625" style="576" bestFit="1" customWidth="1"/>
    <col min="11270" max="11270" width="4.7109375" style="576" bestFit="1" customWidth="1"/>
    <col min="11271" max="11520" width="9.140625" style="576"/>
    <col min="11521" max="11524" width="14.7109375" style="576" bestFit="1" customWidth="1"/>
    <col min="11525" max="11525" width="24.140625" style="576" bestFit="1" customWidth="1"/>
    <col min="11526" max="11526" width="4.7109375" style="576" bestFit="1" customWidth="1"/>
    <col min="11527" max="11776" width="9.140625" style="576"/>
    <col min="11777" max="11780" width="14.7109375" style="576" bestFit="1" customWidth="1"/>
    <col min="11781" max="11781" width="24.140625" style="576" bestFit="1" customWidth="1"/>
    <col min="11782" max="11782" width="4.7109375" style="576" bestFit="1" customWidth="1"/>
    <col min="11783" max="12032" width="9.140625" style="576"/>
    <col min="12033" max="12036" width="14.7109375" style="576" bestFit="1" customWidth="1"/>
    <col min="12037" max="12037" width="24.140625" style="576" bestFit="1" customWidth="1"/>
    <col min="12038" max="12038" width="4.7109375" style="576" bestFit="1" customWidth="1"/>
    <col min="12039" max="12288" width="9.140625" style="576"/>
    <col min="12289" max="12292" width="14.7109375" style="576" bestFit="1" customWidth="1"/>
    <col min="12293" max="12293" width="24.140625" style="576" bestFit="1" customWidth="1"/>
    <col min="12294" max="12294" width="4.7109375" style="576" bestFit="1" customWidth="1"/>
    <col min="12295" max="12544" width="9.140625" style="576"/>
    <col min="12545" max="12548" width="14.7109375" style="576" bestFit="1" customWidth="1"/>
    <col min="12549" max="12549" width="24.140625" style="576" bestFit="1" customWidth="1"/>
    <col min="12550" max="12550" width="4.7109375" style="576" bestFit="1" customWidth="1"/>
    <col min="12551" max="12800" width="9.140625" style="576"/>
    <col min="12801" max="12804" width="14.7109375" style="576" bestFit="1" customWidth="1"/>
    <col min="12805" max="12805" width="24.140625" style="576" bestFit="1" customWidth="1"/>
    <col min="12806" max="12806" width="4.7109375" style="576" bestFit="1" customWidth="1"/>
    <col min="12807" max="13056" width="9.140625" style="576"/>
    <col min="13057" max="13060" width="14.7109375" style="576" bestFit="1" customWidth="1"/>
    <col min="13061" max="13061" width="24.140625" style="576" bestFit="1" customWidth="1"/>
    <col min="13062" max="13062" width="4.7109375" style="576" bestFit="1" customWidth="1"/>
    <col min="13063" max="13312" width="9.140625" style="576"/>
    <col min="13313" max="13316" width="14.7109375" style="576" bestFit="1" customWidth="1"/>
    <col min="13317" max="13317" width="24.140625" style="576" bestFit="1" customWidth="1"/>
    <col min="13318" max="13318" width="4.7109375" style="576" bestFit="1" customWidth="1"/>
    <col min="13319" max="13568" width="9.140625" style="576"/>
    <col min="13569" max="13572" width="14.7109375" style="576" bestFit="1" customWidth="1"/>
    <col min="13573" max="13573" width="24.140625" style="576" bestFit="1" customWidth="1"/>
    <col min="13574" max="13574" width="4.7109375" style="576" bestFit="1" customWidth="1"/>
    <col min="13575" max="13824" width="9.140625" style="576"/>
    <col min="13825" max="13828" width="14.7109375" style="576" bestFit="1" customWidth="1"/>
    <col min="13829" max="13829" width="24.140625" style="576" bestFit="1" customWidth="1"/>
    <col min="13830" max="13830" width="4.7109375" style="576" bestFit="1" customWidth="1"/>
    <col min="13831" max="14080" width="9.140625" style="576"/>
    <col min="14081" max="14084" width="14.7109375" style="576" bestFit="1" customWidth="1"/>
    <col min="14085" max="14085" width="24.140625" style="576" bestFit="1" customWidth="1"/>
    <col min="14086" max="14086" width="4.7109375" style="576" bestFit="1" customWidth="1"/>
    <col min="14087" max="14336" width="9.140625" style="576"/>
    <col min="14337" max="14340" width="14.7109375" style="576" bestFit="1" customWidth="1"/>
    <col min="14341" max="14341" width="24.140625" style="576" bestFit="1" customWidth="1"/>
    <col min="14342" max="14342" width="4.7109375" style="576" bestFit="1" customWidth="1"/>
    <col min="14343" max="14592" width="9.140625" style="576"/>
    <col min="14593" max="14596" width="14.7109375" style="576" bestFit="1" customWidth="1"/>
    <col min="14597" max="14597" width="24.140625" style="576" bestFit="1" customWidth="1"/>
    <col min="14598" max="14598" width="4.7109375" style="576" bestFit="1" customWidth="1"/>
    <col min="14599" max="14848" width="9.140625" style="576"/>
    <col min="14849" max="14852" width="14.7109375" style="576" bestFit="1" customWidth="1"/>
    <col min="14853" max="14853" width="24.140625" style="576" bestFit="1" customWidth="1"/>
    <col min="14854" max="14854" width="4.7109375" style="576" bestFit="1" customWidth="1"/>
    <col min="14855" max="15104" width="9.140625" style="576"/>
    <col min="15105" max="15108" width="14.7109375" style="576" bestFit="1" customWidth="1"/>
    <col min="15109" max="15109" width="24.140625" style="576" bestFit="1" customWidth="1"/>
    <col min="15110" max="15110" width="4.7109375" style="576" bestFit="1" customWidth="1"/>
    <col min="15111" max="15360" width="9.140625" style="576"/>
    <col min="15361" max="15364" width="14.7109375" style="576" bestFit="1" customWidth="1"/>
    <col min="15365" max="15365" width="24.140625" style="576" bestFit="1" customWidth="1"/>
    <col min="15366" max="15366" width="4.7109375" style="576" bestFit="1" customWidth="1"/>
    <col min="15367" max="15616" width="9.140625" style="576"/>
    <col min="15617" max="15620" width="14.7109375" style="576" bestFit="1" customWidth="1"/>
    <col min="15621" max="15621" width="24.140625" style="576" bestFit="1" customWidth="1"/>
    <col min="15622" max="15622" width="4.7109375" style="576" bestFit="1" customWidth="1"/>
    <col min="15623" max="15872" width="9.140625" style="576"/>
    <col min="15873" max="15876" width="14.7109375" style="576" bestFit="1" customWidth="1"/>
    <col min="15877" max="15877" width="24.140625" style="576" bestFit="1" customWidth="1"/>
    <col min="15878" max="15878" width="4.7109375" style="576" bestFit="1" customWidth="1"/>
    <col min="15879" max="16128" width="9.140625" style="576"/>
    <col min="16129" max="16132" width="14.7109375" style="576" bestFit="1" customWidth="1"/>
    <col min="16133" max="16133" width="24.140625" style="576" bestFit="1" customWidth="1"/>
    <col min="16134" max="16134" width="4.7109375" style="576" bestFit="1" customWidth="1"/>
    <col min="16135" max="16384" width="9.140625" style="576"/>
  </cols>
  <sheetData>
    <row r="1" spans="1:5" ht="35.25" customHeight="1" x14ac:dyDescent="0.2">
      <c r="A1" s="997" t="s">
        <v>800</v>
      </c>
      <c r="B1" s="997"/>
      <c r="C1" s="997"/>
      <c r="D1" s="997"/>
      <c r="E1" s="997"/>
    </row>
    <row r="2" spans="1:5" s="731" customFormat="1" ht="18" customHeight="1" x14ac:dyDescent="0.2">
      <c r="A2" s="751" t="s">
        <v>134</v>
      </c>
      <c r="B2" s="578" t="s">
        <v>1066</v>
      </c>
      <c r="C2" s="578" t="s">
        <v>72</v>
      </c>
      <c r="D2" s="578" t="s">
        <v>75</v>
      </c>
    </row>
    <row r="3" spans="1:5" s="579" customFormat="1" ht="18" customHeight="1" x14ac:dyDescent="0.2">
      <c r="A3" s="690" t="s">
        <v>114</v>
      </c>
      <c r="B3" s="752">
        <v>93079.96</v>
      </c>
      <c r="C3" s="753">
        <v>660896.02</v>
      </c>
      <c r="D3" s="753">
        <v>392860.73</v>
      </c>
    </row>
    <row r="4" spans="1:5" s="731" customFormat="1" ht="18" customHeight="1" x14ac:dyDescent="0.2">
      <c r="A4" s="695" t="s">
        <v>116</v>
      </c>
      <c r="B4" s="581">
        <v>1.153661</v>
      </c>
      <c r="C4" s="581">
        <v>27.988247170000001</v>
      </c>
      <c r="D4" s="581">
        <v>2.7680858000000002</v>
      </c>
    </row>
    <row r="5" spans="1:5" s="731" customFormat="1" ht="18" customHeight="1" x14ac:dyDescent="0.2">
      <c r="A5" s="695" t="s">
        <v>115</v>
      </c>
      <c r="B5" s="754">
        <v>1282556.5349999999</v>
      </c>
      <c r="C5" s="754">
        <v>8998811.0710000005</v>
      </c>
      <c r="D5" s="754">
        <v>5888016.943</v>
      </c>
    </row>
    <row r="6" spans="1:5" s="731" customFormat="1" ht="18" customHeight="1" x14ac:dyDescent="0.2">
      <c r="A6" s="755" t="s">
        <v>946</v>
      </c>
      <c r="B6" s="756"/>
      <c r="C6" s="756"/>
      <c r="D6" s="756"/>
    </row>
    <row r="7" spans="1:5" s="731" customFormat="1" ht="18" customHeight="1" x14ac:dyDescent="0.2">
      <c r="A7" s="998" t="s">
        <v>1077</v>
      </c>
      <c r="B7" s="998"/>
      <c r="C7" s="998"/>
      <c r="D7" s="998"/>
    </row>
    <row r="8" spans="1:5" s="731" customFormat="1" ht="18.75" customHeight="1" x14ac:dyDescent="0.2">
      <c r="A8" s="999" t="s">
        <v>108</v>
      </c>
      <c r="B8" s="999"/>
      <c r="C8" s="999"/>
      <c r="D8" s="999"/>
    </row>
    <row r="9" spans="1:5" ht="28.35" customHeight="1" x14ac:dyDescent="0.2"/>
    <row r="10" spans="1:5" x14ac:dyDescent="0.2">
      <c r="B10" s="757"/>
    </row>
  </sheetData>
  <mergeCells count="3">
    <mergeCell ref="A1:E1"/>
    <mergeCell ref="A7:D7"/>
    <mergeCell ref="A8:D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13"/>
  <sheetViews>
    <sheetView zoomScaleNormal="100" workbookViewId="0">
      <selection activeCell="J15" sqref="J15"/>
    </sheetView>
  </sheetViews>
  <sheetFormatPr defaultRowHeight="12.75" x14ac:dyDescent="0.2"/>
  <cols>
    <col min="1" max="12" width="14.7109375" style="576" bestFit="1" customWidth="1"/>
    <col min="13" max="13" width="14" style="576" bestFit="1" customWidth="1"/>
    <col min="14" max="16" width="14.7109375" style="576" bestFit="1" customWidth="1"/>
    <col min="17" max="17" width="0.42578125" style="576" bestFit="1" customWidth="1"/>
    <col min="18" max="18" width="4.7109375" style="576" bestFit="1" customWidth="1"/>
    <col min="19" max="256" width="9.140625" style="576"/>
    <col min="257" max="268" width="14.7109375" style="576" bestFit="1" customWidth="1"/>
    <col min="269" max="269" width="14" style="576" bestFit="1" customWidth="1"/>
    <col min="270" max="272" width="14.7109375" style="576" bestFit="1" customWidth="1"/>
    <col min="273" max="273" width="0.42578125" style="576" bestFit="1" customWidth="1"/>
    <col min="274" max="274" width="4.7109375" style="576" bestFit="1" customWidth="1"/>
    <col min="275" max="512" width="9.140625" style="576"/>
    <col min="513" max="524" width="14.7109375" style="576" bestFit="1" customWidth="1"/>
    <col min="525" max="525" width="14" style="576" bestFit="1" customWidth="1"/>
    <col min="526" max="528" width="14.7109375" style="576" bestFit="1" customWidth="1"/>
    <col min="529" max="529" width="0.42578125" style="576" bestFit="1" customWidth="1"/>
    <col min="530" max="530" width="4.7109375" style="576" bestFit="1" customWidth="1"/>
    <col min="531" max="768" width="9.140625" style="576"/>
    <col min="769" max="780" width="14.7109375" style="576" bestFit="1" customWidth="1"/>
    <col min="781" max="781" width="14" style="576" bestFit="1" customWidth="1"/>
    <col min="782" max="784" width="14.7109375" style="576" bestFit="1" customWidth="1"/>
    <col min="785" max="785" width="0.42578125" style="576" bestFit="1" customWidth="1"/>
    <col min="786" max="786" width="4.7109375" style="576" bestFit="1" customWidth="1"/>
    <col min="787" max="1024" width="9.140625" style="576"/>
    <col min="1025" max="1036" width="14.7109375" style="576" bestFit="1" customWidth="1"/>
    <col min="1037" max="1037" width="14" style="576" bestFit="1" customWidth="1"/>
    <col min="1038" max="1040" width="14.7109375" style="576" bestFit="1" customWidth="1"/>
    <col min="1041" max="1041" width="0.42578125" style="576" bestFit="1" customWidth="1"/>
    <col min="1042" max="1042" width="4.7109375" style="576" bestFit="1" customWidth="1"/>
    <col min="1043" max="1280" width="9.140625" style="576"/>
    <col min="1281" max="1292" width="14.7109375" style="576" bestFit="1" customWidth="1"/>
    <col min="1293" max="1293" width="14" style="576" bestFit="1" customWidth="1"/>
    <col min="1294" max="1296" width="14.7109375" style="576" bestFit="1" customWidth="1"/>
    <col min="1297" max="1297" width="0.42578125" style="576" bestFit="1" customWidth="1"/>
    <col min="1298" max="1298" width="4.7109375" style="576" bestFit="1" customWidth="1"/>
    <col min="1299" max="1536" width="9.140625" style="576"/>
    <col min="1537" max="1548" width="14.7109375" style="576" bestFit="1" customWidth="1"/>
    <col min="1549" max="1549" width="14" style="576" bestFit="1" customWidth="1"/>
    <col min="1550" max="1552" width="14.7109375" style="576" bestFit="1" customWidth="1"/>
    <col min="1553" max="1553" width="0.42578125" style="576" bestFit="1" customWidth="1"/>
    <col min="1554" max="1554" width="4.7109375" style="576" bestFit="1" customWidth="1"/>
    <col min="1555" max="1792" width="9.140625" style="576"/>
    <col min="1793" max="1804" width="14.7109375" style="576" bestFit="1" customWidth="1"/>
    <col min="1805" max="1805" width="14" style="576" bestFit="1" customWidth="1"/>
    <col min="1806" max="1808" width="14.7109375" style="576" bestFit="1" customWidth="1"/>
    <col min="1809" max="1809" width="0.42578125" style="576" bestFit="1" customWidth="1"/>
    <col min="1810" max="1810" width="4.7109375" style="576" bestFit="1" customWidth="1"/>
    <col min="1811" max="2048" width="9.140625" style="576"/>
    <col min="2049" max="2060" width="14.7109375" style="576" bestFit="1" customWidth="1"/>
    <col min="2061" max="2061" width="14" style="576" bestFit="1" customWidth="1"/>
    <col min="2062" max="2064" width="14.7109375" style="576" bestFit="1" customWidth="1"/>
    <col min="2065" max="2065" width="0.42578125" style="576" bestFit="1" customWidth="1"/>
    <col min="2066" max="2066" width="4.7109375" style="576" bestFit="1" customWidth="1"/>
    <col min="2067" max="2304" width="9.140625" style="576"/>
    <col min="2305" max="2316" width="14.7109375" style="576" bestFit="1" customWidth="1"/>
    <col min="2317" max="2317" width="14" style="576" bestFit="1" customWidth="1"/>
    <col min="2318" max="2320" width="14.7109375" style="576" bestFit="1" customWidth="1"/>
    <col min="2321" max="2321" width="0.42578125" style="576" bestFit="1" customWidth="1"/>
    <col min="2322" max="2322" width="4.7109375" style="576" bestFit="1" customWidth="1"/>
    <col min="2323" max="2560" width="9.140625" style="576"/>
    <col min="2561" max="2572" width="14.7109375" style="576" bestFit="1" customWidth="1"/>
    <col min="2573" max="2573" width="14" style="576" bestFit="1" customWidth="1"/>
    <col min="2574" max="2576" width="14.7109375" style="576" bestFit="1" customWidth="1"/>
    <col min="2577" max="2577" width="0.42578125" style="576" bestFit="1" customWidth="1"/>
    <col min="2578" max="2578" width="4.7109375" style="576" bestFit="1" customWidth="1"/>
    <col min="2579" max="2816" width="9.140625" style="576"/>
    <col min="2817" max="2828" width="14.7109375" style="576" bestFit="1" customWidth="1"/>
    <col min="2829" max="2829" width="14" style="576" bestFit="1" customWidth="1"/>
    <col min="2830" max="2832" width="14.7109375" style="576" bestFit="1" customWidth="1"/>
    <col min="2833" max="2833" width="0.42578125" style="576" bestFit="1" customWidth="1"/>
    <col min="2834" max="2834" width="4.7109375" style="576" bestFit="1" customWidth="1"/>
    <col min="2835" max="3072" width="9.140625" style="576"/>
    <col min="3073" max="3084" width="14.7109375" style="576" bestFit="1" customWidth="1"/>
    <col min="3085" max="3085" width="14" style="576" bestFit="1" customWidth="1"/>
    <col min="3086" max="3088" width="14.7109375" style="576" bestFit="1" customWidth="1"/>
    <col min="3089" max="3089" width="0.42578125" style="576" bestFit="1" customWidth="1"/>
    <col min="3090" max="3090" width="4.7109375" style="576" bestFit="1" customWidth="1"/>
    <col min="3091" max="3328" width="9.140625" style="576"/>
    <col min="3329" max="3340" width="14.7109375" style="576" bestFit="1" customWidth="1"/>
    <col min="3341" max="3341" width="14" style="576" bestFit="1" customWidth="1"/>
    <col min="3342" max="3344" width="14.7109375" style="576" bestFit="1" customWidth="1"/>
    <col min="3345" max="3345" width="0.42578125" style="576" bestFit="1" customWidth="1"/>
    <col min="3346" max="3346" width="4.7109375" style="576" bestFit="1" customWidth="1"/>
    <col min="3347" max="3584" width="9.140625" style="576"/>
    <col min="3585" max="3596" width="14.7109375" style="576" bestFit="1" customWidth="1"/>
    <col min="3597" max="3597" width="14" style="576" bestFit="1" customWidth="1"/>
    <col min="3598" max="3600" width="14.7109375" style="576" bestFit="1" customWidth="1"/>
    <col min="3601" max="3601" width="0.42578125" style="576" bestFit="1" customWidth="1"/>
    <col min="3602" max="3602" width="4.7109375" style="576" bestFit="1" customWidth="1"/>
    <col min="3603" max="3840" width="9.140625" style="576"/>
    <col min="3841" max="3852" width="14.7109375" style="576" bestFit="1" customWidth="1"/>
    <col min="3853" max="3853" width="14" style="576" bestFit="1" customWidth="1"/>
    <col min="3854" max="3856" width="14.7109375" style="576" bestFit="1" customWidth="1"/>
    <col min="3857" max="3857" width="0.42578125" style="576" bestFit="1" customWidth="1"/>
    <col min="3858" max="3858" width="4.7109375" style="576" bestFit="1" customWidth="1"/>
    <col min="3859" max="4096" width="9.140625" style="576"/>
    <col min="4097" max="4108" width="14.7109375" style="576" bestFit="1" customWidth="1"/>
    <col min="4109" max="4109" width="14" style="576" bestFit="1" customWidth="1"/>
    <col min="4110" max="4112" width="14.7109375" style="576" bestFit="1" customWidth="1"/>
    <col min="4113" max="4113" width="0.42578125" style="576" bestFit="1" customWidth="1"/>
    <col min="4114" max="4114" width="4.7109375" style="576" bestFit="1" customWidth="1"/>
    <col min="4115" max="4352" width="9.140625" style="576"/>
    <col min="4353" max="4364" width="14.7109375" style="576" bestFit="1" customWidth="1"/>
    <col min="4365" max="4365" width="14" style="576" bestFit="1" customWidth="1"/>
    <col min="4366" max="4368" width="14.7109375" style="576" bestFit="1" customWidth="1"/>
    <col min="4369" max="4369" width="0.42578125" style="576" bestFit="1" customWidth="1"/>
    <col min="4370" max="4370" width="4.7109375" style="576" bestFit="1" customWidth="1"/>
    <col min="4371" max="4608" width="9.140625" style="576"/>
    <col min="4609" max="4620" width="14.7109375" style="576" bestFit="1" customWidth="1"/>
    <col min="4621" max="4621" width="14" style="576" bestFit="1" customWidth="1"/>
    <col min="4622" max="4624" width="14.7109375" style="576" bestFit="1" customWidth="1"/>
    <col min="4625" max="4625" width="0.42578125" style="576" bestFit="1" customWidth="1"/>
    <col min="4626" max="4626" width="4.7109375" style="576" bestFit="1" customWidth="1"/>
    <col min="4627" max="4864" width="9.140625" style="576"/>
    <col min="4865" max="4876" width="14.7109375" style="576" bestFit="1" customWidth="1"/>
    <col min="4877" max="4877" width="14" style="576" bestFit="1" customWidth="1"/>
    <col min="4878" max="4880" width="14.7109375" style="576" bestFit="1" customWidth="1"/>
    <col min="4881" max="4881" width="0.42578125" style="576" bestFit="1" customWidth="1"/>
    <col min="4882" max="4882" width="4.7109375" style="576" bestFit="1" customWidth="1"/>
    <col min="4883" max="5120" width="9.140625" style="576"/>
    <col min="5121" max="5132" width="14.7109375" style="576" bestFit="1" customWidth="1"/>
    <col min="5133" max="5133" width="14" style="576" bestFit="1" customWidth="1"/>
    <col min="5134" max="5136" width="14.7109375" style="576" bestFit="1" customWidth="1"/>
    <col min="5137" max="5137" width="0.42578125" style="576" bestFit="1" customWidth="1"/>
    <col min="5138" max="5138" width="4.7109375" style="576" bestFit="1" customWidth="1"/>
    <col min="5139" max="5376" width="9.140625" style="576"/>
    <col min="5377" max="5388" width="14.7109375" style="576" bestFit="1" customWidth="1"/>
    <col min="5389" max="5389" width="14" style="576" bestFit="1" customWidth="1"/>
    <col min="5390" max="5392" width="14.7109375" style="576" bestFit="1" customWidth="1"/>
    <col min="5393" max="5393" width="0.42578125" style="576" bestFit="1" customWidth="1"/>
    <col min="5394" max="5394" width="4.7109375" style="576" bestFit="1" customWidth="1"/>
    <col min="5395" max="5632" width="9.140625" style="576"/>
    <col min="5633" max="5644" width="14.7109375" style="576" bestFit="1" customWidth="1"/>
    <col min="5645" max="5645" width="14" style="576" bestFit="1" customWidth="1"/>
    <col min="5646" max="5648" width="14.7109375" style="576" bestFit="1" customWidth="1"/>
    <col min="5649" max="5649" width="0.42578125" style="576" bestFit="1" customWidth="1"/>
    <col min="5650" max="5650" width="4.7109375" style="576" bestFit="1" customWidth="1"/>
    <col min="5651" max="5888" width="9.140625" style="576"/>
    <col min="5889" max="5900" width="14.7109375" style="576" bestFit="1" customWidth="1"/>
    <col min="5901" max="5901" width="14" style="576" bestFit="1" customWidth="1"/>
    <col min="5902" max="5904" width="14.7109375" style="576" bestFit="1" customWidth="1"/>
    <col min="5905" max="5905" width="0.42578125" style="576" bestFit="1" customWidth="1"/>
    <col min="5906" max="5906" width="4.7109375" style="576" bestFit="1" customWidth="1"/>
    <col min="5907" max="6144" width="9.140625" style="576"/>
    <col min="6145" max="6156" width="14.7109375" style="576" bestFit="1" customWidth="1"/>
    <col min="6157" max="6157" width="14" style="576" bestFit="1" customWidth="1"/>
    <col min="6158" max="6160" width="14.7109375" style="576" bestFit="1" customWidth="1"/>
    <col min="6161" max="6161" width="0.42578125" style="576" bestFit="1" customWidth="1"/>
    <col min="6162" max="6162" width="4.7109375" style="576" bestFit="1" customWidth="1"/>
    <col min="6163" max="6400" width="9.140625" style="576"/>
    <col min="6401" max="6412" width="14.7109375" style="576" bestFit="1" customWidth="1"/>
    <col min="6413" max="6413" width="14" style="576" bestFit="1" customWidth="1"/>
    <col min="6414" max="6416" width="14.7109375" style="576" bestFit="1" customWidth="1"/>
    <col min="6417" max="6417" width="0.42578125" style="576" bestFit="1" customWidth="1"/>
    <col min="6418" max="6418" width="4.7109375" style="576" bestFit="1" customWidth="1"/>
    <col min="6419" max="6656" width="9.140625" style="576"/>
    <col min="6657" max="6668" width="14.7109375" style="576" bestFit="1" customWidth="1"/>
    <col min="6669" max="6669" width="14" style="576" bestFit="1" customWidth="1"/>
    <col min="6670" max="6672" width="14.7109375" style="576" bestFit="1" customWidth="1"/>
    <col min="6673" max="6673" width="0.42578125" style="576" bestFit="1" customWidth="1"/>
    <col min="6674" max="6674" width="4.7109375" style="576" bestFit="1" customWidth="1"/>
    <col min="6675" max="6912" width="9.140625" style="576"/>
    <col min="6913" max="6924" width="14.7109375" style="576" bestFit="1" customWidth="1"/>
    <col min="6925" max="6925" width="14" style="576" bestFit="1" customWidth="1"/>
    <col min="6926" max="6928" width="14.7109375" style="576" bestFit="1" customWidth="1"/>
    <col min="6929" max="6929" width="0.42578125" style="576" bestFit="1" customWidth="1"/>
    <col min="6930" max="6930" width="4.7109375" style="576" bestFit="1" customWidth="1"/>
    <col min="6931" max="7168" width="9.140625" style="576"/>
    <col min="7169" max="7180" width="14.7109375" style="576" bestFit="1" customWidth="1"/>
    <col min="7181" max="7181" width="14" style="576" bestFit="1" customWidth="1"/>
    <col min="7182" max="7184" width="14.7109375" style="576" bestFit="1" customWidth="1"/>
    <col min="7185" max="7185" width="0.42578125" style="576" bestFit="1" customWidth="1"/>
    <col min="7186" max="7186" width="4.7109375" style="576" bestFit="1" customWidth="1"/>
    <col min="7187" max="7424" width="9.140625" style="576"/>
    <col min="7425" max="7436" width="14.7109375" style="576" bestFit="1" customWidth="1"/>
    <col min="7437" max="7437" width="14" style="576" bestFit="1" customWidth="1"/>
    <col min="7438" max="7440" width="14.7109375" style="576" bestFit="1" customWidth="1"/>
    <col min="7441" max="7441" width="0.42578125" style="576" bestFit="1" customWidth="1"/>
    <col min="7442" max="7442" width="4.7109375" style="576" bestFit="1" customWidth="1"/>
    <col min="7443" max="7680" width="9.140625" style="576"/>
    <col min="7681" max="7692" width="14.7109375" style="576" bestFit="1" customWidth="1"/>
    <col min="7693" max="7693" width="14" style="576" bestFit="1" customWidth="1"/>
    <col min="7694" max="7696" width="14.7109375" style="576" bestFit="1" customWidth="1"/>
    <col min="7697" max="7697" width="0.42578125" style="576" bestFit="1" customWidth="1"/>
    <col min="7698" max="7698" width="4.7109375" style="576" bestFit="1" customWidth="1"/>
    <col min="7699" max="7936" width="9.140625" style="576"/>
    <col min="7937" max="7948" width="14.7109375" style="576" bestFit="1" customWidth="1"/>
    <col min="7949" max="7949" width="14" style="576" bestFit="1" customWidth="1"/>
    <col min="7950" max="7952" width="14.7109375" style="576" bestFit="1" customWidth="1"/>
    <col min="7953" max="7953" width="0.42578125" style="576" bestFit="1" customWidth="1"/>
    <col min="7954" max="7954" width="4.7109375" style="576" bestFit="1" customWidth="1"/>
    <col min="7955" max="8192" width="9.140625" style="576"/>
    <col min="8193" max="8204" width="14.7109375" style="576" bestFit="1" customWidth="1"/>
    <col min="8205" max="8205" width="14" style="576" bestFit="1" customWidth="1"/>
    <col min="8206" max="8208" width="14.7109375" style="576" bestFit="1" customWidth="1"/>
    <col min="8209" max="8209" width="0.42578125" style="576" bestFit="1" customWidth="1"/>
    <col min="8210" max="8210" width="4.7109375" style="576" bestFit="1" customWidth="1"/>
    <col min="8211" max="8448" width="9.140625" style="576"/>
    <col min="8449" max="8460" width="14.7109375" style="576" bestFit="1" customWidth="1"/>
    <col min="8461" max="8461" width="14" style="576" bestFit="1" customWidth="1"/>
    <col min="8462" max="8464" width="14.7109375" style="576" bestFit="1" customWidth="1"/>
    <col min="8465" max="8465" width="0.42578125" style="576" bestFit="1" customWidth="1"/>
    <col min="8466" max="8466" width="4.7109375" style="576" bestFit="1" customWidth="1"/>
    <col min="8467" max="8704" width="9.140625" style="576"/>
    <col min="8705" max="8716" width="14.7109375" style="576" bestFit="1" customWidth="1"/>
    <col min="8717" max="8717" width="14" style="576" bestFit="1" customWidth="1"/>
    <col min="8718" max="8720" width="14.7109375" style="576" bestFit="1" customWidth="1"/>
    <col min="8721" max="8721" width="0.42578125" style="576" bestFit="1" customWidth="1"/>
    <col min="8722" max="8722" width="4.7109375" style="576" bestFit="1" customWidth="1"/>
    <col min="8723" max="8960" width="9.140625" style="576"/>
    <col min="8961" max="8972" width="14.7109375" style="576" bestFit="1" customWidth="1"/>
    <col min="8973" max="8973" width="14" style="576" bestFit="1" customWidth="1"/>
    <col min="8974" max="8976" width="14.7109375" style="576" bestFit="1" customWidth="1"/>
    <col min="8977" max="8977" width="0.42578125" style="576" bestFit="1" customWidth="1"/>
    <col min="8978" max="8978" width="4.7109375" style="576" bestFit="1" customWidth="1"/>
    <col min="8979" max="9216" width="9.140625" style="576"/>
    <col min="9217" max="9228" width="14.7109375" style="576" bestFit="1" customWidth="1"/>
    <col min="9229" max="9229" width="14" style="576" bestFit="1" customWidth="1"/>
    <col min="9230" max="9232" width="14.7109375" style="576" bestFit="1" customWidth="1"/>
    <col min="9233" max="9233" width="0.42578125" style="576" bestFit="1" customWidth="1"/>
    <col min="9234" max="9234" width="4.7109375" style="576" bestFit="1" customWidth="1"/>
    <col min="9235" max="9472" width="9.140625" style="576"/>
    <col min="9473" max="9484" width="14.7109375" style="576" bestFit="1" customWidth="1"/>
    <col min="9485" max="9485" width="14" style="576" bestFit="1" customWidth="1"/>
    <col min="9486" max="9488" width="14.7109375" style="576" bestFit="1" customWidth="1"/>
    <col min="9489" max="9489" width="0.42578125" style="576" bestFit="1" customWidth="1"/>
    <col min="9490" max="9490" width="4.7109375" style="576" bestFit="1" customWidth="1"/>
    <col min="9491" max="9728" width="9.140625" style="576"/>
    <col min="9729" max="9740" width="14.7109375" style="576" bestFit="1" customWidth="1"/>
    <col min="9741" max="9741" width="14" style="576" bestFit="1" customWidth="1"/>
    <col min="9742" max="9744" width="14.7109375" style="576" bestFit="1" customWidth="1"/>
    <col min="9745" max="9745" width="0.42578125" style="576" bestFit="1" customWidth="1"/>
    <col min="9746" max="9746" width="4.7109375" style="576" bestFit="1" customWidth="1"/>
    <col min="9747" max="9984" width="9.140625" style="576"/>
    <col min="9985" max="9996" width="14.7109375" style="576" bestFit="1" customWidth="1"/>
    <col min="9997" max="9997" width="14" style="576" bestFit="1" customWidth="1"/>
    <col min="9998" max="10000" width="14.7109375" style="576" bestFit="1" customWidth="1"/>
    <col min="10001" max="10001" width="0.42578125" style="576" bestFit="1" customWidth="1"/>
    <col min="10002" max="10002" width="4.7109375" style="576" bestFit="1" customWidth="1"/>
    <col min="10003" max="10240" width="9.140625" style="576"/>
    <col min="10241" max="10252" width="14.7109375" style="576" bestFit="1" customWidth="1"/>
    <col min="10253" max="10253" width="14" style="576" bestFit="1" customWidth="1"/>
    <col min="10254" max="10256" width="14.7109375" style="576" bestFit="1" customWidth="1"/>
    <col min="10257" max="10257" width="0.42578125" style="576" bestFit="1" customWidth="1"/>
    <col min="10258" max="10258" width="4.7109375" style="576" bestFit="1" customWidth="1"/>
    <col min="10259" max="10496" width="9.140625" style="576"/>
    <col min="10497" max="10508" width="14.7109375" style="576" bestFit="1" customWidth="1"/>
    <col min="10509" max="10509" width="14" style="576" bestFit="1" customWidth="1"/>
    <col min="10510" max="10512" width="14.7109375" style="576" bestFit="1" customWidth="1"/>
    <col min="10513" max="10513" width="0.42578125" style="576" bestFit="1" customWidth="1"/>
    <col min="10514" max="10514" width="4.7109375" style="576" bestFit="1" customWidth="1"/>
    <col min="10515" max="10752" width="9.140625" style="576"/>
    <col min="10753" max="10764" width="14.7109375" style="576" bestFit="1" customWidth="1"/>
    <col min="10765" max="10765" width="14" style="576" bestFit="1" customWidth="1"/>
    <col min="10766" max="10768" width="14.7109375" style="576" bestFit="1" customWidth="1"/>
    <col min="10769" max="10769" width="0.42578125" style="576" bestFit="1" customWidth="1"/>
    <col min="10770" max="10770" width="4.7109375" style="576" bestFit="1" customWidth="1"/>
    <col min="10771" max="11008" width="9.140625" style="576"/>
    <col min="11009" max="11020" width="14.7109375" style="576" bestFit="1" customWidth="1"/>
    <col min="11021" max="11021" width="14" style="576" bestFit="1" customWidth="1"/>
    <col min="11022" max="11024" width="14.7109375" style="576" bestFit="1" customWidth="1"/>
    <col min="11025" max="11025" width="0.42578125" style="576" bestFit="1" customWidth="1"/>
    <col min="11026" max="11026" width="4.7109375" style="576" bestFit="1" customWidth="1"/>
    <col min="11027" max="11264" width="9.140625" style="576"/>
    <col min="11265" max="11276" width="14.7109375" style="576" bestFit="1" customWidth="1"/>
    <col min="11277" max="11277" width="14" style="576" bestFit="1" customWidth="1"/>
    <col min="11278" max="11280" width="14.7109375" style="576" bestFit="1" customWidth="1"/>
    <col min="11281" max="11281" width="0.42578125" style="576" bestFit="1" customWidth="1"/>
    <col min="11282" max="11282" width="4.7109375" style="576" bestFit="1" customWidth="1"/>
    <col min="11283" max="11520" width="9.140625" style="576"/>
    <col min="11521" max="11532" width="14.7109375" style="576" bestFit="1" customWidth="1"/>
    <col min="11533" max="11533" width="14" style="576" bestFit="1" customWidth="1"/>
    <col min="11534" max="11536" width="14.7109375" style="576" bestFit="1" customWidth="1"/>
    <col min="11537" max="11537" width="0.42578125" style="576" bestFit="1" customWidth="1"/>
    <col min="11538" max="11538" width="4.7109375" style="576" bestFit="1" customWidth="1"/>
    <col min="11539" max="11776" width="9.140625" style="576"/>
    <col min="11777" max="11788" width="14.7109375" style="576" bestFit="1" customWidth="1"/>
    <col min="11789" max="11789" width="14" style="576" bestFit="1" customWidth="1"/>
    <col min="11790" max="11792" width="14.7109375" style="576" bestFit="1" customWidth="1"/>
    <col min="11793" max="11793" width="0.42578125" style="576" bestFit="1" customWidth="1"/>
    <col min="11794" max="11794" width="4.7109375" style="576" bestFit="1" customWidth="1"/>
    <col min="11795" max="12032" width="9.140625" style="576"/>
    <col min="12033" max="12044" width="14.7109375" style="576" bestFit="1" customWidth="1"/>
    <col min="12045" max="12045" width="14" style="576" bestFit="1" customWidth="1"/>
    <col min="12046" max="12048" width="14.7109375" style="576" bestFit="1" customWidth="1"/>
    <col min="12049" max="12049" width="0.42578125" style="576" bestFit="1" customWidth="1"/>
    <col min="12050" max="12050" width="4.7109375" style="576" bestFit="1" customWidth="1"/>
    <col min="12051" max="12288" width="9.140625" style="576"/>
    <col min="12289" max="12300" width="14.7109375" style="576" bestFit="1" customWidth="1"/>
    <col min="12301" max="12301" width="14" style="576" bestFit="1" customWidth="1"/>
    <col min="12302" max="12304" width="14.7109375" style="576" bestFit="1" customWidth="1"/>
    <col min="12305" max="12305" width="0.42578125" style="576" bestFit="1" customWidth="1"/>
    <col min="12306" max="12306" width="4.7109375" style="576" bestFit="1" customWidth="1"/>
    <col min="12307" max="12544" width="9.140625" style="576"/>
    <col min="12545" max="12556" width="14.7109375" style="576" bestFit="1" customWidth="1"/>
    <col min="12557" max="12557" width="14" style="576" bestFit="1" customWidth="1"/>
    <col min="12558" max="12560" width="14.7109375" style="576" bestFit="1" customWidth="1"/>
    <col min="12561" max="12561" width="0.42578125" style="576" bestFit="1" customWidth="1"/>
    <col min="12562" max="12562" width="4.7109375" style="576" bestFit="1" customWidth="1"/>
    <col min="12563" max="12800" width="9.140625" style="576"/>
    <col min="12801" max="12812" width="14.7109375" style="576" bestFit="1" customWidth="1"/>
    <col min="12813" max="12813" width="14" style="576" bestFit="1" customWidth="1"/>
    <col min="12814" max="12816" width="14.7109375" style="576" bestFit="1" customWidth="1"/>
    <col min="12817" max="12817" width="0.42578125" style="576" bestFit="1" customWidth="1"/>
    <col min="12818" max="12818" width="4.7109375" style="576" bestFit="1" customWidth="1"/>
    <col min="12819" max="13056" width="9.140625" style="576"/>
    <col min="13057" max="13068" width="14.7109375" style="576" bestFit="1" customWidth="1"/>
    <col min="13069" max="13069" width="14" style="576" bestFit="1" customWidth="1"/>
    <col min="13070" max="13072" width="14.7109375" style="576" bestFit="1" customWidth="1"/>
    <col min="13073" max="13073" width="0.42578125" style="576" bestFit="1" customWidth="1"/>
    <col min="13074" max="13074" width="4.7109375" style="576" bestFit="1" customWidth="1"/>
    <col min="13075" max="13312" width="9.140625" style="576"/>
    <col min="13313" max="13324" width="14.7109375" style="576" bestFit="1" customWidth="1"/>
    <col min="13325" max="13325" width="14" style="576" bestFit="1" customWidth="1"/>
    <col min="13326" max="13328" width="14.7109375" style="576" bestFit="1" customWidth="1"/>
    <col min="13329" max="13329" width="0.42578125" style="576" bestFit="1" customWidth="1"/>
    <col min="13330" max="13330" width="4.7109375" style="576" bestFit="1" customWidth="1"/>
    <col min="13331" max="13568" width="9.140625" style="576"/>
    <col min="13569" max="13580" width="14.7109375" style="576" bestFit="1" customWidth="1"/>
    <col min="13581" max="13581" width="14" style="576" bestFit="1" customWidth="1"/>
    <col min="13582" max="13584" width="14.7109375" style="576" bestFit="1" customWidth="1"/>
    <col min="13585" max="13585" width="0.42578125" style="576" bestFit="1" customWidth="1"/>
    <col min="13586" max="13586" width="4.7109375" style="576" bestFit="1" customWidth="1"/>
    <col min="13587" max="13824" width="9.140625" style="576"/>
    <col min="13825" max="13836" width="14.7109375" style="576" bestFit="1" customWidth="1"/>
    <col min="13837" max="13837" width="14" style="576" bestFit="1" customWidth="1"/>
    <col min="13838" max="13840" width="14.7109375" style="576" bestFit="1" customWidth="1"/>
    <col min="13841" max="13841" width="0.42578125" style="576" bestFit="1" customWidth="1"/>
    <col min="13842" max="13842" width="4.7109375" style="576" bestFit="1" customWidth="1"/>
    <col min="13843" max="14080" width="9.140625" style="576"/>
    <col min="14081" max="14092" width="14.7109375" style="576" bestFit="1" customWidth="1"/>
    <col min="14093" max="14093" width="14" style="576" bestFit="1" customWidth="1"/>
    <col min="14094" max="14096" width="14.7109375" style="576" bestFit="1" customWidth="1"/>
    <col min="14097" max="14097" width="0.42578125" style="576" bestFit="1" customWidth="1"/>
    <col min="14098" max="14098" width="4.7109375" style="576" bestFit="1" customWidth="1"/>
    <col min="14099" max="14336" width="9.140625" style="576"/>
    <col min="14337" max="14348" width="14.7109375" style="576" bestFit="1" customWidth="1"/>
    <col min="14349" max="14349" width="14" style="576" bestFit="1" customWidth="1"/>
    <col min="14350" max="14352" width="14.7109375" style="576" bestFit="1" customWidth="1"/>
    <col min="14353" max="14353" width="0.42578125" style="576" bestFit="1" customWidth="1"/>
    <col min="14354" max="14354" width="4.7109375" style="576" bestFit="1" customWidth="1"/>
    <col min="14355" max="14592" width="9.140625" style="576"/>
    <col min="14593" max="14604" width="14.7109375" style="576" bestFit="1" customWidth="1"/>
    <col min="14605" max="14605" width="14" style="576" bestFit="1" customWidth="1"/>
    <col min="14606" max="14608" width="14.7109375" style="576" bestFit="1" customWidth="1"/>
    <col min="14609" max="14609" width="0.42578125" style="576" bestFit="1" customWidth="1"/>
    <col min="14610" max="14610" width="4.7109375" style="576" bestFit="1" customWidth="1"/>
    <col min="14611" max="14848" width="9.140625" style="576"/>
    <col min="14849" max="14860" width="14.7109375" style="576" bestFit="1" customWidth="1"/>
    <col min="14861" max="14861" width="14" style="576" bestFit="1" customWidth="1"/>
    <col min="14862" max="14864" width="14.7109375" style="576" bestFit="1" customWidth="1"/>
    <col min="14865" max="14865" width="0.42578125" style="576" bestFit="1" customWidth="1"/>
    <col min="14866" max="14866" width="4.7109375" style="576" bestFit="1" customWidth="1"/>
    <col min="14867" max="15104" width="9.140625" style="576"/>
    <col min="15105" max="15116" width="14.7109375" style="576" bestFit="1" customWidth="1"/>
    <col min="15117" max="15117" width="14" style="576" bestFit="1" customWidth="1"/>
    <col min="15118" max="15120" width="14.7109375" style="576" bestFit="1" customWidth="1"/>
    <col min="15121" max="15121" width="0.42578125" style="576" bestFit="1" customWidth="1"/>
    <col min="15122" max="15122" width="4.7109375" style="576" bestFit="1" customWidth="1"/>
    <col min="15123" max="15360" width="9.140625" style="576"/>
    <col min="15361" max="15372" width="14.7109375" style="576" bestFit="1" customWidth="1"/>
    <col min="15373" max="15373" width="14" style="576" bestFit="1" customWidth="1"/>
    <col min="15374" max="15376" width="14.7109375" style="576" bestFit="1" customWidth="1"/>
    <col min="15377" max="15377" width="0.42578125" style="576" bestFit="1" customWidth="1"/>
    <col min="15378" max="15378" width="4.7109375" style="576" bestFit="1" customWidth="1"/>
    <col min="15379" max="15616" width="9.140625" style="576"/>
    <col min="15617" max="15628" width="14.7109375" style="576" bestFit="1" customWidth="1"/>
    <col min="15629" max="15629" width="14" style="576" bestFit="1" customWidth="1"/>
    <col min="15630" max="15632" width="14.7109375" style="576" bestFit="1" customWidth="1"/>
    <col min="15633" max="15633" width="0.42578125" style="576" bestFit="1" customWidth="1"/>
    <col min="15634" max="15634" width="4.7109375" style="576" bestFit="1" customWidth="1"/>
    <col min="15635" max="15872" width="9.140625" style="576"/>
    <col min="15873" max="15884" width="14.7109375" style="576" bestFit="1" customWidth="1"/>
    <col min="15885" max="15885" width="14" style="576" bestFit="1" customWidth="1"/>
    <col min="15886" max="15888" width="14.7109375" style="576" bestFit="1" customWidth="1"/>
    <col min="15889" max="15889" width="0.42578125" style="576" bestFit="1" customWidth="1"/>
    <col min="15890" max="15890" width="4.7109375" style="576" bestFit="1" customWidth="1"/>
    <col min="15891" max="16128" width="9.140625" style="576"/>
    <col min="16129" max="16140" width="14.7109375" style="576" bestFit="1" customWidth="1"/>
    <col min="16141" max="16141" width="14" style="576" bestFit="1" customWidth="1"/>
    <col min="16142" max="16144" width="14.7109375" style="576" bestFit="1" customWidth="1"/>
    <col min="16145" max="16145" width="0.42578125" style="576" bestFit="1" customWidth="1"/>
    <col min="16146" max="16146" width="4.7109375" style="576" bestFit="1" customWidth="1"/>
    <col min="16147" max="16384" width="9.140625" style="576"/>
  </cols>
  <sheetData>
    <row r="1" spans="1:17" ht="18.75" customHeight="1" x14ac:dyDescent="0.2">
      <c r="A1" s="985" t="s">
        <v>135</v>
      </c>
      <c r="B1" s="985"/>
      <c r="C1" s="985"/>
      <c r="D1" s="985"/>
      <c r="E1" s="985"/>
      <c r="F1" s="985"/>
      <c r="G1" s="985"/>
      <c r="H1" s="985"/>
      <c r="I1" s="985"/>
      <c r="J1" s="985"/>
      <c r="K1" s="985"/>
      <c r="L1" s="985"/>
      <c r="M1" s="985"/>
      <c r="N1" s="985"/>
      <c r="O1" s="985"/>
      <c r="P1" s="985"/>
      <c r="Q1" s="985"/>
    </row>
    <row r="2" spans="1:17" s="579" customFormat="1" ht="18" customHeight="1" x14ac:dyDescent="0.2">
      <c r="A2" s="1003" t="s">
        <v>65</v>
      </c>
      <c r="B2" s="1003" t="s">
        <v>136</v>
      </c>
      <c r="C2" s="1003" t="s">
        <v>1037</v>
      </c>
      <c r="D2" s="1003" t="s">
        <v>137</v>
      </c>
      <c r="E2" s="1003" t="s">
        <v>138</v>
      </c>
      <c r="F2" s="1003" t="s">
        <v>962</v>
      </c>
      <c r="G2" s="1003" t="s">
        <v>963</v>
      </c>
      <c r="H2" s="1005" t="s">
        <v>1146</v>
      </c>
      <c r="I2" s="1005" t="s">
        <v>1147</v>
      </c>
      <c r="J2" s="1005" t="s">
        <v>139</v>
      </c>
      <c r="K2" s="1003" t="s">
        <v>964</v>
      </c>
      <c r="L2" s="1005" t="s">
        <v>1148</v>
      </c>
      <c r="M2" s="1005" t="s">
        <v>1149</v>
      </c>
      <c r="N2" s="1000" t="s">
        <v>140</v>
      </c>
      <c r="O2" s="1001"/>
      <c r="P2" s="1002"/>
    </row>
    <row r="3" spans="1:17" s="579" customFormat="1" ht="21.75" customHeight="1" x14ac:dyDescent="0.2">
      <c r="A3" s="1004"/>
      <c r="B3" s="1004"/>
      <c r="C3" s="1004"/>
      <c r="D3" s="1004"/>
      <c r="E3" s="1004"/>
      <c r="F3" s="1004"/>
      <c r="G3" s="1004"/>
      <c r="H3" s="1006"/>
      <c r="I3" s="1006"/>
      <c r="J3" s="1006"/>
      <c r="K3" s="1004"/>
      <c r="L3" s="1006"/>
      <c r="M3" s="1006"/>
      <c r="N3" s="758" t="s">
        <v>141</v>
      </c>
      <c r="O3" s="758" t="s">
        <v>142</v>
      </c>
      <c r="P3" s="758" t="s">
        <v>143</v>
      </c>
    </row>
    <row r="4" spans="1:17" s="694" customFormat="1" ht="18" customHeight="1" x14ac:dyDescent="0.2">
      <c r="A4" s="690" t="s">
        <v>72</v>
      </c>
      <c r="B4" s="692">
        <v>5377</v>
      </c>
      <c r="C4" s="692">
        <v>36</v>
      </c>
      <c r="D4" s="692">
        <v>4089</v>
      </c>
      <c r="E4" s="693">
        <v>247</v>
      </c>
      <c r="F4" s="692">
        <v>3247.6</v>
      </c>
      <c r="G4" s="759">
        <v>573547.84</v>
      </c>
      <c r="H4" s="759">
        <v>660896.02</v>
      </c>
      <c r="I4" s="692">
        <v>2675.6923886640002</v>
      </c>
      <c r="J4" s="692">
        <v>20350.290060351999</v>
      </c>
      <c r="K4" s="759">
        <v>573547.84</v>
      </c>
      <c r="L4" s="759">
        <v>660895.9</v>
      </c>
      <c r="M4" s="760">
        <v>11348756.59</v>
      </c>
      <c r="N4" s="692">
        <v>42273.87</v>
      </c>
      <c r="O4" s="692">
        <v>25638.9</v>
      </c>
      <c r="P4" s="692">
        <v>29468.49</v>
      </c>
    </row>
    <row r="5" spans="1:17" s="694" customFormat="1" ht="18" customHeight="1" x14ac:dyDescent="0.2">
      <c r="A5" s="690" t="s">
        <v>75</v>
      </c>
      <c r="B5" s="692">
        <f t="shared" ref="B5:C5" si="0">B10</f>
        <v>5413</v>
      </c>
      <c r="C5" s="692">
        <f t="shared" si="0"/>
        <v>27</v>
      </c>
      <c r="D5" s="692">
        <f>D10</f>
        <v>3605</v>
      </c>
      <c r="E5" s="692">
        <f t="shared" ref="E5:G5" si="1">SUM(E6:E10)</f>
        <v>103</v>
      </c>
      <c r="F5" s="692">
        <f t="shared" si="1"/>
        <v>2217.13</v>
      </c>
      <c r="G5" s="759">
        <f t="shared" si="1"/>
        <v>396136.42000000004</v>
      </c>
      <c r="H5" s="759">
        <f>SUM(H6:H10)</f>
        <v>392860.73</v>
      </c>
      <c r="I5" s="692">
        <f>H5/E5</f>
        <v>3814.1818446601942</v>
      </c>
      <c r="J5" s="692">
        <f>H5/F5*100</f>
        <v>17719.336710071126</v>
      </c>
      <c r="K5" s="759">
        <f>SUM(K6:K10)</f>
        <v>396136.42000000004</v>
      </c>
      <c r="L5" s="759">
        <f>SUM(L6:L10)</f>
        <v>392860.69999999995</v>
      </c>
      <c r="M5" s="692">
        <f>M10</f>
        <v>15376302.710000001</v>
      </c>
      <c r="N5" s="692">
        <f>N10</f>
        <v>40010.17</v>
      </c>
      <c r="O5" s="692">
        <f t="shared" ref="O5:P5" si="2">O10</f>
        <v>36911.230000000003</v>
      </c>
      <c r="P5" s="692">
        <f t="shared" si="2"/>
        <v>38628.29</v>
      </c>
    </row>
    <row r="6" spans="1:17" s="579" customFormat="1" ht="18" customHeight="1" x14ac:dyDescent="0.2">
      <c r="A6" s="761" t="s">
        <v>74</v>
      </c>
      <c r="B6" s="752">
        <v>5380</v>
      </c>
      <c r="C6" s="752">
        <v>36</v>
      </c>
      <c r="D6" s="752">
        <v>3352</v>
      </c>
      <c r="E6" s="762">
        <v>18</v>
      </c>
      <c r="F6" s="752">
        <v>349.14</v>
      </c>
      <c r="G6" s="752">
        <v>38886.06</v>
      </c>
      <c r="H6" s="752">
        <v>44476.34</v>
      </c>
      <c r="I6" s="752">
        <v>2470.9077779999998</v>
      </c>
      <c r="J6" s="752">
        <v>12738.82683</v>
      </c>
      <c r="K6" s="752">
        <v>38886.06</v>
      </c>
      <c r="L6" s="752">
        <v>44476.34</v>
      </c>
      <c r="M6" s="763">
        <v>12941620.82</v>
      </c>
      <c r="N6" s="752">
        <v>33887.25</v>
      </c>
      <c r="O6" s="752">
        <v>27500.79</v>
      </c>
      <c r="P6" s="752">
        <v>33717.620000000003</v>
      </c>
    </row>
    <row r="7" spans="1:17" s="579" customFormat="1" ht="18" customHeight="1" x14ac:dyDescent="0.2">
      <c r="A7" s="761" t="s">
        <v>73</v>
      </c>
      <c r="B7" s="752">
        <v>5369</v>
      </c>
      <c r="C7" s="752">
        <v>36</v>
      </c>
      <c r="D7" s="752">
        <v>3303</v>
      </c>
      <c r="E7" s="762">
        <v>19</v>
      </c>
      <c r="F7" s="752">
        <v>314.3</v>
      </c>
      <c r="G7" s="752">
        <v>50830.89</v>
      </c>
      <c r="H7" s="752">
        <v>65018.99</v>
      </c>
      <c r="I7" s="752">
        <v>3422.0521052630002</v>
      </c>
      <c r="J7" s="752">
        <v>20686.920139993999</v>
      </c>
      <c r="K7" s="752">
        <v>50830.89</v>
      </c>
      <c r="L7" s="752">
        <v>65018.97</v>
      </c>
      <c r="M7" s="763">
        <v>12706528.939999999</v>
      </c>
      <c r="N7" s="752">
        <v>32845.480000000003</v>
      </c>
      <c r="O7" s="752">
        <v>29968.45</v>
      </c>
      <c r="P7" s="752">
        <v>32424.1</v>
      </c>
    </row>
    <row r="8" spans="1:17" s="579" customFormat="1" ht="18" customHeight="1" x14ac:dyDescent="0.2">
      <c r="A8" s="761" t="s">
        <v>799</v>
      </c>
      <c r="B8" s="752">
        <v>5377</v>
      </c>
      <c r="C8" s="752">
        <v>28</v>
      </c>
      <c r="D8" s="752">
        <v>3481</v>
      </c>
      <c r="E8" s="762">
        <v>22</v>
      </c>
      <c r="F8" s="752">
        <v>555.78</v>
      </c>
      <c r="G8" s="753">
        <v>108236.37</v>
      </c>
      <c r="H8" s="753">
        <v>110192.7</v>
      </c>
      <c r="I8" s="752">
        <v>5008.7590909090004</v>
      </c>
      <c r="J8" s="752">
        <v>19826.676022887001</v>
      </c>
      <c r="K8" s="753">
        <v>108236.37</v>
      </c>
      <c r="L8" s="753">
        <v>110192.67</v>
      </c>
      <c r="M8" s="763">
        <v>13915689.83</v>
      </c>
      <c r="N8" s="752">
        <v>35706.550000000003</v>
      </c>
      <c r="O8" s="752">
        <v>32348.1</v>
      </c>
      <c r="P8" s="752">
        <v>34915.800000000003</v>
      </c>
    </row>
    <row r="9" spans="1:17" s="579" customFormat="1" ht="18" customHeight="1" x14ac:dyDescent="0.2">
      <c r="A9" s="761" t="s">
        <v>960</v>
      </c>
      <c r="B9" s="752">
        <v>5399</v>
      </c>
      <c r="C9" s="752">
        <v>27</v>
      </c>
      <c r="D9" s="752">
        <v>3624</v>
      </c>
      <c r="E9" s="762">
        <v>23</v>
      </c>
      <c r="F9" s="752">
        <v>513.70000000000005</v>
      </c>
      <c r="G9" s="752">
        <v>98513.1</v>
      </c>
      <c r="H9" s="752">
        <v>80092.740000000005</v>
      </c>
      <c r="I9" s="752">
        <v>3482.2930434780001</v>
      </c>
      <c r="J9" s="752">
        <v>15591.34514308</v>
      </c>
      <c r="K9" s="752">
        <v>98513.1</v>
      </c>
      <c r="L9" s="752">
        <v>80092.73</v>
      </c>
      <c r="M9" s="763">
        <v>14739115.83</v>
      </c>
      <c r="N9" s="752">
        <v>38617.03</v>
      </c>
      <c r="O9" s="752">
        <v>34927.199999999997</v>
      </c>
      <c r="P9" s="752">
        <v>37606.89</v>
      </c>
      <c r="Q9" s="579">
        <v>0</v>
      </c>
    </row>
    <row r="10" spans="1:17" s="579" customFormat="1" ht="18" customHeight="1" x14ac:dyDescent="0.2">
      <c r="A10" s="761" t="s">
        <v>1066</v>
      </c>
      <c r="B10" s="752">
        <v>5413</v>
      </c>
      <c r="C10" s="752">
        <v>27</v>
      </c>
      <c r="D10" s="752">
        <v>3605</v>
      </c>
      <c r="E10" s="762">
        <v>21</v>
      </c>
      <c r="F10" s="752">
        <v>484.21</v>
      </c>
      <c r="G10" s="752">
        <v>99670</v>
      </c>
      <c r="H10" s="752">
        <v>93079.96</v>
      </c>
      <c r="I10" s="752">
        <v>4432.3790476189997</v>
      </c>
      <c r="J10" s="752">
        <v>19223.056112017999</v>
      </c>
      <c r="K10" s="752">
        <v>99670</v>
      </c>
      <c r="L10" s="752">
        <v>93079.99</v>
      </c>
      <c r="M10" s="763">
        <v>15376302.710000001</v>
      </c>
      <c r="N10" s="752">
        <v>40010.17</v>
      </c>
      <c r="O10" s="752">
        <v>36911.230000000003</v>
      </c>
      <c r="P10" s="752">
        <v>38628.29</v>
      </c>
    </row>
    <row r="11" spans="1:17" s="731" customFormat="1" ht="18" customHeight="1" x14ac:dyDescent="0.2">
      <c r="A11" s="755" t="s">
        <v>946</v>
      </c>
      <c r="B11" s="583"/>
      <c r="C11" s="583"/>
      <c r="D11" s="583"/>
      <c r="E11" s="764"/>
      <c r="F11" s="583"/>
      <c r="G11" s="756"/>
      <c r="H11" s="756"/>
    </row>
    <row r="12" spans="1:17" s="731" customFormat="1" ht="19.5" customHeight="1" x14ac:dyDescent="0.2">
      <c r="A12" s="998" t="s">
        <v>1077</v>
      </c>
      <c r="B12" s="998"/>
      <c r="C12" s="998"/>
      <c r="D12" s="998"/>
      <c r="E12" s="998"/>
      <c r="F12" s="998"/>
      <c r="G12" s="998"/>
      <c r="H12" s="998"/>
    </row>
    <row r="13" spans="1:17" s="731" customFormat="1" ht="24.6" customHeight="1" x14ac:dyDescent="0.2">
      <c r="A13" s="999" t="s">
        <v>144</v>
      </c>
      <c r="B13" s="999"/>
      <c r="C13" s="999"/>
      <c r="D13" s="999"/>
      <c r="E13" s="999"/>
      <c r="F13" s="999"/>
      <c r="G13" s="999"/>
      <c r="H13" s="999"/>
    </row>
  </sheetData>
  <mergeCells count="17">
    <mergeCell ref="A13:H13"/>
    <mergeCell ref="J2:J3"/>
    <mergeCell ref="K2:K3"/>
    <mergeCell ref="L2:L3"/>
    <mergeCell ref="M2:M3"/>
    <mergeCell ref="N2:P2"/>
    <mergeCell ref="A12:H12"/>
    <mergeCell ref="A1:Q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scale="56"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4"/>
  <sheetViews>
    <sheetView zoomScaleNormal="100" workbookViewId="0">
      <selection activeCell="J15" sqref="J15"/>
    </sheetView>
  </sheetViews>
  <sheetFormatPr defaultRowHeight="12.75" x14ac:dyDescent="0.2"/>
  <cols>
    <col min="1" max="16" width="14.7109375" style="576" bestFit="1" customWidth="1"/>
    <col min="17" max="17" width="4.7109375" style="576" bestFit="1" customWidth="1"/>
    <col min="18" max="256" width="9.140625" style="576"/>
    <col min="257" max="272" width="14.7109375" style="576" bestFit="1" customWidth="1"/>
    <col min="273" max="273" width="4.7109375" style="576" bestFit="1" customWidth="1"/>
    <col min="274" max="512" width="9.140625" style="576"/>
    <col min="513" max="528" width="14.7109375" style="576" bestFit="1" customWidth="1"/>
    <col min="529" max="529" width="4.7109375" style="576" bestFit="1" customWidth="1"/>
    <col min="530" max="768" width="9.140625" style="576"/>
    <col min="769" max="784" width="14.7109375" style="576" bestFit="1" customWidth="1"/>
    <col min="785" max="785" width="4.7109375" style="576" bestFit="1" customWidth="1"/>
    <col min="786" max="1024" width="9.140625" style="576"/>
    <col min="1025" max="1040" width="14.7109375" style="576" bestFit="1" customWidth="1"/>
    <col min="1041" max="1041" width="4.7109375" style="576" bestFit="1" customWidth="1"/>
    <col min="1042" max="1280" width="9.140625" style="576"/>
    <col min="1281" max="1296" width="14.7109375" style="576" bestFit="1" customWidth="1"/>
    <col min="1297" max="1297" width="4.7109375" style="576" bestFit="1" customWidth="1"/>
    <col min="1298" max="1536" width="9.140625" style="576"/>
    <col min="1537" max="1552" width="14.7109375" style="576" bestFit="1" customWidth="1"/>
    <col min="1553" max="1553" width="4.7109375" style="576" bestFit="1" customWidth="1"/>
    <col min="1554" max="1792" width="9.140625" style="576"/>
    <col min="1793" max="1808" width="14.7109375" style="576" bestFit="1" customWidth="1"/>
    <col min="1809" max="1809" width="4.7109375" style="576" bestFit="1" customWidth="1"/>
    <col min="1810" max="2048" width="9.140625" style="576"/>
    <col min="2049" max="2064" width="14.7109375" style="576" bestFit="1" customWidth="1"/>
    <col min="2065" max="2065" width="4.7109375" style="576" bestFit="1" customWidth="1"/>
    <col min="2066" max="2304" width="9.140625" style="576"/>
    <col min="2305" max="2320" width="14.7109375" style="576" bestFit="1" customWidth="1"/>
    <col min="2321" max="2321" width="4.7109375" style="576" bestFit="1" customWidth="1"/>
    <col min="2322" max="2560" width="9.140625" style="576"/>
    <col min="2561" max="2576" width="14.7109375" style="576" bestFit="1" customWidth="1"/>
    <col min="2577" max="2577" width="4.7109375" style="576" bestFit="1" customWidth="1"/>
    <col min="2578" max="2816" width="9.140625" style="576"/>
    <col min="2817" max="2832" width="14.7109375" style="576" bestFit="1" customWidth="1"/>
    <col min="2833" max="2833" width="4.7109375" style="576" bestFit="1" customWidth="1"/>
    <col min="2834" max="3072" width="9.140625" style="576"/>
    <col min="3073" max="3088" width="14.7109375" style="576" bestFit="1" customWidth="1"/>
    <col min="3089" max="3089" width="4.7109375" style="576" bestFit="1" customWidth="1"/>
    <col min="3090" max="3328" width="9.140625" style="576"/>
    <col min="3329" max="3344" width="14.7109375" style="576" bestFit="1" customWidth="1"/>
    <col min="3345" max="3345" width="4.7109375" style="576" bestFit="1" customWidth="1"/>
    <col min="3346" max="3584" width="9.140625" style="576"/>
    <col min="3585" max="3600" width="14.7109375" style="576" bestFit="1" customWidth="1"/>
    <col min="3601" max="3601" width="4.7109375" style="576" bestFit="1" customWidth="1"/>
    <col min="3602" max="3840" width="9.140625" style="576"/>
    <col min="3841" max="3856" width="14.7109375" style="576" bestFit="1" customWidth="1"/>
    <col min="3857" max="3857" width="4.7109375" style="576" bestFit="1" customWidth="1"/>
    <col min="3858" max="4096" width="9.140625" style="576"/>
    <col min="4097" max="4112" width="14.7109375" style="576" bestFit="1" customWidth="1"/>
    <col min="4113" max="4113" width="4.7109375" style="576" bestFit="1" customWidth="1"/>
    <col min="4114" max="4352" width="9.140625" style="576"/>
    <col min="4353" max="4368" width="14.7109375" style="576" bestFit="1" customWidth="1"/>
    <col min="4369" max="4369" width="4.7109375" style="576" bestFit="1" customWidth="1"/>
    <col min="4370" max="4608" width="9.140625" style="576"/>
    <col min="4609" max="4624" width="14.7109375" style="576" bestFit="1" customWidth="1"/>
    <col min="4625" max="4625" width="4.7109375" style="576" bestFit="1" customWidth="1"/>
    <col min="4626" max="4864" width="9.140625" style="576"/>
    <col min="4865" max="4880" width="14.7109375" style="576" bestFit="1" customWidth="1"/>
    <col min="4881" max="4881" width="4.7109375" style="576" bestFit="1" customWidth="1"/>
    <col min="4882" max="5120" width="9.140625" style="576"/>
    <col min="5121" max="5136" width="14.7109375" style="576" bestFit="1" customWidth="1"/>
    <col min="5137" max="5137" width="4.7109375" style="576" bestFit="1" customWidth="1"/>
    <col min="5138" max="5376" width="9.140625" style="576"/>
    <col min="5377" max="5392" width="14.7109375" style="576" bestFit="1" customWidth="1"/>
    <col min="5393" max="5393" width="4.7109375" style="576" bestFit="1" customWidth="1"/>
    <col min="5394" max="5632" width="9.140625" style="576"/>
    <col min="5633" max="5648" width="14.7109375" style="576" bestFit="1" customWidth="1"/>
    <col min="5649" max="5649" width="4.7109375" style="576" bestFit="1" customWidth="1"/>
    <col min="5650" max="5888" width="9.140625" style="576"/>
    <col min="5889" max="5904" width="14.7109375" style="576" bestFit="1" customWidth="1"/>
    <col min="5905" max="5905" width="4.7109375" style="576" bestFit="1" customWidth="1"/>
    <col min="5906" max="6144" width="9.140625" style="576"/>
    <col min="6145" max="6160" width="14.7109375" style="576" bestFit="1" customWidth="1"/>
    <col min="6161" max="6161" width="4.7109375" style="576" bestFit="1" customWidth="1"/>
    <col min="6162" max="6400" width="9.140625" style="576"/>
    <col min="6401" max="6416" width="14.7109375" style="576" bestFit="1" customWidth="1"/>
    <col min="6417" max="6417" width="4.7109375" style="576" bestFit="1" customWidth="1"/>
    <col min="6418" max="6656" width="9.140625" style="576"/>
    <col min="6657" max="6672" width="14.7109375" style="576" bestFit="1" customWidth="1"/>
    <col min="6673" max="6673" width="4.7109375" style="576" bestFit="1" customWidth="1"/>
    <col min="6674" max="6912" width="9.140625" style="576"/>
    <col min="6913" max="6928" width="14.7109375" style="576" bestFit="1" customWidth="1"/>
    <col min="6929" max="6929" width="4.7109375" style="576" bestFit="1" customWidth="1"/>
    <col min="6930" max="7168" width="9.140625" style="576"/>
    <col min="7169" max="7184" width="14.7109375" style="576" bestFit="1" customWidth="1"/>
    <col min="7185" max="7185" width="4.7109375" style="576" bestFit="1" customWidth="1"/>
    <col min="7186" max="7424" width="9.140625" style="576"/>
    <col min="7425" max="7440" width="14.7109375" style="576" bestFit="1" customWidth="1"/>
    <col min="7441" max="7441" width="4.7109375" style="576" bestFit="1" customWidth="1"/>
    <col min="7442" max="7680" width="9.140625" style="576"/>
    <col min="7681" max="7696" width="14.7109375" style="576" bestFit="1" customWidth="1"/>
    <col min="7697" max="7697" width="4.7109375" style="576" bestFit="1" customWidth="1"/>
    <col min="7698" max="7936" width="9.140625" style="576"/>
    <col min="7937" max="7952" width="14.7109375" style="576" bestFit="1" customWidth="1"/>
    <col min="7953" max="7953" width="4.7109375" style="576" bestFit="1" customWidth="1"/>
    <col min="7954" max="8192" width="9.140625" style="576"/>
    <col min="8193" max="8208" width="14.7109375" style="576" bestFit="1" customWidth="1"/>
    <col min="8209" max="8209" width="4.7109375" style="576" bestFit="1" customWidth="1"/>
    <col min="8210" max="8448" width="9.140625" style="576"/>
    <col min="8449" max="8464" width="14.7109375" style="576" bestFit="1" customWidth="1"/>
    <col min="8465" max="8465" width="4.7109375" style="576" bestFit="1" customWidth="1"/>
    <col min="8466" max="8704" width="9.140625" style="576"/>
    <col min="8705" max="8720" width="14.7109375" style="576" bestFit="1" customWidth="1"/>
    <col min="8721" max="8721" width="4.7109375" style="576" bestFit="1" customWidth="1"/>
    <col min="8722" max="8960" width="9.140625" style="576"/>
    <col min="8961" max="8976" width="14.7109375" style="576" bestFit="1" customWidth="1"/>
    <col min="8977" max="8977" width="4.7109375" style="576" bestFit="1" customWidth="1"/>
    <col min="8978" max="9216" width="9.140625" style="576"/>
    <col min="9217" max="9232" width="14.7109375" style="576" bestFit="1" customWidth="1"/>
    <col min="9233" max="9233" width="4.7109375" style="576" bestFit="1" customWidth="1"/>
    <col min="9234" max="9472" width="9.140625" style="576"/>
    <col min="9473" max="9488" width="14.7109375" style="576" bestFit="1" customWidth="1"/>
    <col min="9489" max="9489" width="4.7109375" style="576" bestFit="1" customWidth="1"/>
    <col min="9490" max="9728" width="9.140625" style="576"/>
    <col min="9729" max="9744" width="14.7109375" style="576" bestFit="1" customWidth="1"/>
    <col min="9745" max="9745" width="4.7109375" style="576" bestFit="1" customWidth="1"/>
    <col min="9746" max="9984" width="9.140625" style="576"/>
    <col min="9985" max="10000" width="14.7109375" style="576" bestFit="1" customWidth="1"/>
    <col min="10001" max="10001" width="4.7109375" style="576" bestFit="1" customWidth="1"/>
    <col min="10002" max="10240" width="9.140625" style="576"/>
    <col min="10241" max="10256" width="14.7109375" style="576" bestFit="1" customWidth="1"/>
    <col min="10257" max="10257" width="4.7109375" style="576" bestFit="1" customWidth="1"/>
    <col min="10258" max="10496" width="9.140625" style="576"/>
    <col min="10497" max="10512" width="14.7109375" style="576" bestFit="1" customWidth="1"/>
    <col min="10513" max="10513" width="4.7109375" style="576" bestFit="1" customWidth="1"/>
    <col min="10514" max="10752" width="9.140625" style="576"/>
    <col min="10753" max="10768" width="14.7109375" style="576" bestFit="1" customWidth="1"/>
    <col min="10769" max="10769" width="4.7109375" style="576" bestFit="1" customWidth="1"/>
    <col min="10770" max="11008" width="9.140625" style="576"/>
    <col min="11009" max="11024" width="14.7109375" style="576" bestFit="1" customWidth="1"/>
    <col min="11025" max="11025" width="4.7109375" style="576" bestFit="1" customWidth="1"/>
    <col min="11026" max="11264" width="9.140625" style="576"/>
    <col min="11265" max="11280" width="14.7109375" style="576" bestFit="1" customWidth="1"/>
    <col min="11281" max="11281" width="4.7109375" style="576" bestFit="1" customWidth="1"/>
    <col min="11282" max="11520" width="9.140625" style="576"/>
    <col min="11521" max="11536" width="14.7109375" style="576" bestFit="1" customWidth="1"/>
    <col min="11537" max="11537" width="4.7109375" style="576" bestFit="1" customWidth="1"/>
    <col min="11538" max="11776" width="9.140625" style="576"/>
    <col min="11777" max="11792" width="14.7109375" style="576" bestFit="1" customWidth="1"/>
    <col min="11793" max="11793" width="4.7109375" style="576" bestFit="1" customWidth="1"/>
    <col min="11794" max="12032" width="9.140625" style="576"/>
    <col min="12033" max="12048" width="14.7109375" style="576" bestFit="1" customWidth="1"/>
    <col min="12049" max="12049" width="4.7109375" style="576" bestFit="1" customWidth="1"/>
    <col min="12050" max="12288" width="9.140625" style="576"/>
    <col min="12289" max="12304" width="14.7109375" style="576" bestFit="1" customWidth="1"/>
    <col min="12305" max="12305" width="4.7109375" style="576" bestFit="1" customWidth="1"/>
    <col min="12306" max="12544" width="9.140625" style="576"/>
    <col min="12545" max="12560" width="14.7109375" style="576" bestFit="1" customWidth="1"/>
    <col min="12561" max="12561" width="4.7109375" style="576" bestFit="1" customWidth="1"/>
    <col min="12562" max="12800" width="9.140625" style="576"/>
    <col min="12801" max="12816" width="14.7109375" style="576" bestFit="1" customWidth="1"/>
    <col min="12817" max="12817" width="4.7109375" style="576" bestFit="1" customWidth="1"/>
    <col min="12818" max="13056" width="9.140625" style="576"/>
    <col min="13057" max="13072" width="14.7109375" style="576" bestFit="1" customWidth="1"/>
    <col min="13073" max="13073" width="4.7109375" style="576" bestFit="1" customWidth="1"/>
    <col min="13074" max="13312" width="9.140625" style="576"/>
    <col min="13313" max="13328" width="14.7109375" style="576" bestFit="1" customWidth="1"/>
    <col min="13329" max="13329" width="4.7109375" style="576" bestFit="1" customWidth="1"/>
    <col min="13330" max="13568" width="9.140625" style="576"/>
    <col min="13569" max="13584" width="14.7109375" style="576" bestFit="1" customWidth="1"/>
    <col min="13585" max="13585" width="4.7109375" style="576" bestFit="1" customWidth="1"/>
    <col min="13586" max="13824" width="9.140625" style="576"/>
    <col min="13825" max="13840" width="14.7109375" style="576" bestFit="1" customWidth="1"/>
    <col min="13841" max="13841" width="4.7109375" style="576" bestFit="1" customWidth="1"/>
    <col min="13842" max="14080" width="9.140625" style="576"/>
    <col min="14081" max="14096" width="14.7109375" style="576" bestFit="1" customWidth="1"/>
    <col min="14097" max="14097" width="4.7109375" style="576" bestFit="1" customWidth="1"/>
    <col min="14098" max="14336" width="9.140625" style="576"/>
    <col min="14337" max="14352" width="14.7109375" style="576" bestFit="1" customWidth="1"/>
    <col min="14353" max="14353" width="4.7109375" style="576" bestFit="1" customWidth="1"/>
    <col min="14354" max="14592" width="9.140625" style="576"/>
    <col min="14593" max="14608" width="14.7109375" style="576" bestFit="1" customWidth="1"/>
    <col min="14609" max="14609" width="4.7109375" style="576" bestFit="1" customWidth="1"/>
    <col min="14610" max="14848" width="9.140625" style="576"/>
    <col min="14849" max="14864" width="14.7109375" style="576" bestFit="1" customWidth="1"/>
    <col min="14865" max="14865" width="4.7109375" style="576" bestFit="1" customWidth="1"/>
    <col min="14866" max="15104" width="9.140625" style="576"/>
    <col min="15105" max="15120" width="14.7109375" style="576" bestFit="1" customWidth="1"/>
    <col min="15121" max="15121" width="4.7109375" style="576" bestFit="1" customWidth="1"/>
    <col min="15122" max="15360" width="9.140625" style="576"/>
    <col min="15361" max="15376" width="14.7109375" style="576" bestFit="1" customWidth="1"/>
    <col min="15377" max="15377" width="4.7109375" style="576" bestFit="1" customWidth="1"/>
    <col min="15378" max="15616" width="9.140625" style="576"/>
    <col min="15617" max="15632" width="14.7109375" style="576" bestFit="1" customWidth="1"/>
    <col min="15633" max="15633" width="4.7109375" style="576" bestFit="1" customWidth="1"/>
    <col min="15634" max="15872" width="9.140625" style="576"/>
    <col min="15873" max="15888" width="14.7109375" style="576" bestFit="1" customWidth="1"/>
    <col min="15889" max="15889" width="4.7109375" style="576" bestFit="1" customWidth="1"/>
    <col min="15890" max="16128" width="9.140625" style="576"/>
    <col min="16129" max="16144" width="14.7109375" style="576" bestFit="1" customWidth="1"/>
    <col min="16145" max="16145" width="4.7109375" style="576" bestFit="1" customWidth="1"/>
    <col min="16146" max="16384" width="9.140625" style="576"/>
  </cols>
  <sheetData>
    <row r="1" spans="1:16" ht="14.25" customHeight="1" x14ac:dyDescent="0.2">
      <c r="A1" s="985" t="s">
        <v>145</v>
      </c>
      <c r="B1" s="985"/>
      <c r="C1" s="985"/>
      <c r="D1" s="985"/>
      <c r="E1" s="985"/>
      <c r="F1" s="985"/>
      <c r="G1" s="985"/>
      <c r="H1" s="985"/>
      <c r="I1" s="985"/>
      <c r="J1" s="985"/>
      <c r="K1" s="985"/>
      <c r="L1" s="985"/>
      <c r="M1" s="985"/>
      <c r="N1" s="985"/>
      <c r="O1" s="985"/>
      <c r="P1" s="985"/>
    </row>
    <row r="2" spans="1:16" s="579" customFormat="1" ht="18.75" customHeight="1" x14ac:dyDescent="0.2">
      <c r="A2" s="908" t="s">
        <v>65</v>
      </c>
      <c r="B2" s="908" t="s">
        <v>136</v>
      </c>
      <c r="C2" s="908" t="s">
        <v>1037</v>
      </c>
      <c r="D2" s="908" t="s">
        <v>137</v>
      </c>
      <c r="E2" s="908" t="s">
        <v>138</v>
      </c>
      <c r="F2" s="908" t="s">
        <v>962</v>
      </c>
      <c r="G2" s="908" t="s">
        <v>963</v>
      </c>
      <c r="H2" s="927" t="s">
        <v>1146</v>
      </c>
      <c r="I2" s="927" t="s">
        <v>1147</v>
      </c>
      <c r="J2" s="927" t="s">
        <v>139</v>
      </c>
      <c r="K2" s="908" t="s">
        <v>964</v>
      </c>
      <c r="L2" s="927" t="s">
        <v>1148</v>
      </c>
      <c r="M2" s="927" t="s">
        <v>1149</v>
      </c>
      <c r="N2" s="910" t="s">
        <v>146</v>
      </c>
      <c r="O2" s="1007"/>
      <c r="P2" s="911"/>
    </row>
    <row r="3" spans="1:16" s="579" customFormat="1" ht="39.75" customHeight="1" x14ac:dyDescent="0.2">
      <c r="A3" s="926"/>
      <c r="B3" s="926"/>
      <c r="C3" s="926"/>
      <c r="D3" s="926"/>
      <c r="E3" s="926"/>
      <c r="F3" s="926"/>
      <c r="G3" s="926"/>
      <c r="H3" s="928"/>
      <c r="I3" s="928"/>
      <c r="J3" s="928"/>
      <c r="K3" s="926"/>
      <c r="L3" s="928"/>
      <c r="M3" s="928"/>
      <c r="N3" s="613" t="s">
        <v>141</v>
      </c>
      <c r="O3" s="613" t="s">
        <v>142</v>
      </c>
      <c r="P3" s="613" t="s">
        <v>143</v>
      </c>
    </row>
    <row r="4" spans="1:16" s="746" customFormat="1" ht="18" customHeight="1" x14ac:dyDescent="0.2">
      <c r="A4" s="619" t="s">
        <v>72</v>
      </c>
      <c r="B4" s="748">
        <v>1949</v>
      </c>
      <c r="C4" s="748">
        <v>18</v>
      </c>
      <c r="D4" s="748">
        <v>1989</v>
      </c>
      <c r="E4" s="748">
        <v>247</v>
      </c>
      <c r="F4" s="723">
        <v>31459.712469999999</v>
      </c>
      <c r="G4" s="736">
        <v>4674056.682</v>
      </c>
      <c r="H4" s="736">
        <v>8998811.0710000005</v>
      </c>
      <c r="I4" s="723">
        <v>36432.43348</v>
      </c>
      <c r="J4" s="723">
        <v>28604.238130000002</v>
      </c>
      <c r="K4" s="736">
        <v>4674056.682</v>
      </c>
      <c r="L4" s="736">
        <v>8998811.0710000005</v>
      </c>
      <c r="M4" s="749">
        <v>11243111.77</v>
      </c>
      <c r="N4" s="723">
        <v>12430.5</v>
      </c>
      <c r="O4" s="723">
        <v>7511.1</v>
      </c>
      <c r="P4" s="723">
        <v>8597.75</v>
      </c>
    </row>
    <row r="5" spans="1:16" s="694" customFormat="1" ht="18" customHeight="1" x14ac:dyDescent="0.2">
      <c r="A5" s="690" t="s">
        <v>75</v>
      </c>
      <c r="B5" s="692">
        <f t="shared" ref="B5:C5" si="0">B10</f>
        <v>1943</v>
      </c>
      <c r="C5" s="692">
        <f t="shared" si="0"/>
        <v>18</v>
      </c>
      <c r="D5" s="692">
        <f>D10</f>
        <v>1886</v>
      </c>
      <c r="E5" s="692">
        <f t="shared" ref="E5:G5" si="1">SUM(E6:E10)</f>
        <v>103</v>
      </c>
      <c r="F5" s="692">
        <f t="shared" si="1"/>
        <v>19062.298560000003</v>
      </c>
      <c r="G5" s="759">
        <f t="shared" si="1"/>
        <v>3093635.9086000002</v>
      </c>
      <c r="H5" s="759">
        <f>SUM(H6:H10)</f>
        <v>5888016.9440000001</v>
      </c>
      <c r="I5" s="692">
        <f>H5/E5</f>
        <v>57165.213048543694</v>
      </c>
      <c r="J5" s="692">
        <f>H5/F5*100</f>
        <v>30888.284146148635</v>
      </c>
      <c r="K5" s="759">
        <f>SUM(K6:K10)</f>
        <v>3093635.9086000002</v>
      </c>
      <c r="L5" s="759">
        <f>SUM(L6:L10)</f>
        <v>5888016.9440000001</v>
      </c>
      <c r="M5" s="692">
        <f>M10</f>
        <v>15234206.699999999</v>
      </c>
      <c r="N5" s="692">
        <f>N10</f>
        <v>11794.25</v>
      </c>
      <c r="O5" s="692">
        <f t="shared" ref="O5:P5" si="2">O10</f>
        <v>10882.25</v>
      </c>
      <c r="P5" s="692">
        <f t="shared" si="2"/>
        <v>11387.5</v>
      </c>
    </row>
    <row r="6" spans="1:16" s="731" customFormat="1" ht="18" customHeight="1" x14ac:dyDescent="0.2">
      <c r="A6" s="580" t="s">
        <v>74</v>
      </c>
      <c r="B6" s="625">
        <v>1949</v>
      </c>
      <c r="C6" s="625">
        <v>18</v>
      </c>
      <c r="D6" s="625">
        <v>1855</v>
      </c>
      <c r="E6" s="625">
        <v>18</v>
      </c>
      <c r="F6" s="626">
        <v>3606.19038</v>
      </c>
      <c r="G6" s="743">
        <v>427307.91</v>
      </c>
      <c r="H6" s="743">
        <v>905802.22</v>
      </c>
      <c r="I6" s="626">
        <v>50322.345560000002</v>
      </c>
      <c r="J6" s="626">
        <v>25117.98115</v>
      </c>
      <c r="K6" s="743">
        <v>427307.91</v>
      </c>
      <c r="L6" s="743">
        <v>905802.22</v>
      </c>
      <c r="M6" s="765">
        <v>12738625.880000001</v>
      </c>
      <c r="N6" s="626">
        <v>9889.0499999999993</v>
      </c>
      <c r="O6" s="626">
        <v>8055.8</v>
      </c>
      <c r="P6" s="626">
        <v>9859.9</v>
      </c>
    </row>
    <row r="7" spans="1:16" s="731" customFormat="1" ht="18" customHeight="1" x14ac:dyDescent="0.2">
      <c r="A7" s="580" t="s">
        <v>73</v>
      </c>
      <c r="B7" s="625">
        <v>1947</v>
      </c>
      <c r="C7" s="625">
        <v>18</v>
      </c>
      <c r="D7" s="625">
        <v>1854</v>
      </c>
      <c r="E7" s="625">
        <v>19</v>
      </c>
      <c r="F7" s="626">
        <v>3417.96702</v>
      </c>
      <c r="G7" s="743">
        <v>493359.26549999998</v>
      </c>
      <c r="H7" s="743">
        <v>1000456.48</v>
      </c>
      <c r="I7" s="626">
        <v>52655.604209999998</v>
      </c>
      <c r="J7" s="626">
        <v>29270.51297</v>
      </c>
      <c r="K7" s="743">
        <v>493359.26549999998</v>
      </c>
      <c r="L7" s="743">
        <v>1000456.48</v>
      </c>
      <c r="M7" s="765">
        <v>12516959.59</v>
      </c>
      <c r="N7" s="626">
        <v>9598.85</v>
      </c>
      <c r="O7" s="626">
        <v>8806.75</v>
      </c>
      <c r="P7" s="626">
        <v>9580.2999999999993</v>
      </c>
    </row>
    <row r="8" spans="1:16" s="731" customFormat="1" ht="18" customHeight="1" x14ac:dyDescent="0.2">
      <c r="A8" s="580" t="s">
        <v>799</v>
      </c>
      <c r="B8" s="625">
        <v>1944</v>
      </c>
      <c r="C8" s="625">
        <v>18</v>
      </c>
      <c r="D8" s="625">
        <v>1872</v>
      </c>
      <c r="E8" s="625">
        <v>22</v>
      </c>
      <c r="F8" s="626">
        <v>4304.0271700000003</v>
      </c>
      <c r="G8" s="743">
        <v>845760.36840000004</v>
      </c>
      <c r="H8" s="743">
        <v>1350680.7239999999</v>
      </c>
      <c r="I8" s="626">
        <v>61394.57836</v>
      </c>
      <c r="J8" s="626">
        <v>31381.788970000001</v>
      </c>
      <c r="K8" s="743">
        <v>845760.36840000004</v>
      </c>
      <c r="L8" s="743">
        <v>1350680.7239999999</v>
      </c>
      <c r="M8" s="765">
        <v>13804601.48</v>
      </c>
      <c r="N8" s="626">
        <v>10553.15</v>
      </c>
      <c r="O8" s="626">
        <v>9544.35</v>
      </c>
      <c r="P8" s="626">
        <v>10302.1</v>
      </c>
    </row>
    <row r="9" spans="1:16" s="731" customFormat="1" ht="18" customHeight="1" x14ac:dyDescent="0.2">
      <c r="A9" s="580" t="s">
        <v>960</v>
      </c>
      <c r="B9" s="625">
        <v>1941</v>
      </c>
      <c r="C9" s="625">
        <v>18</v>
      </c>
      <c r="D9" s="625">
        <v>1886</v>
      </c>
      <c r="E9" s="625">
        <v>23</v>
      </c>
      <c r="F9" s="626">
        <v>3950.4627099999998</v>
      </c>
      <c r="G9" s="743">
        <v>667758.13970000006</v>
      </c>
      <c r="H9" s="743">
        <v>1348520.9850000001</v>
      </c>
      <c r="I9" s="626">
        <v>58631.347159999998</v>
      </c>
      <c r="J9" s="626">
        <v>34135.77304</v>
      </c>
      <c r="K9" s="743">
        <v>667758.13970000006</v>
      </c>
      <c r="L9" s="743">
        <v>1348520.9850000001</v>
      </c>
      <c r="M9" s="765">
        <v>14629658.609999999</v>
      </c>
      <c r="N9" s="626">
        <v>11341.4</v>
      </c>
      <c r="O9" s="626">
        <v>10299.6</v>
      </c>
      <c r="P9" s="626">
        <v>11073.45</v>
      </c>
    </row>
    <row r="10" spans="1:16" s="731" customFormat="1" ht="18" customHeight="1" x14ac:dyDescent="0.2">
      <c r="A10" s="580" t="s">
        <v>1066</v>
      </c>
      <c r="B10" s="625">
        <v>1943</v>
      </c>
      <c r="C10" s="625">
        <v>18</v>
      </c>
      <c r="D10" s="625">
        <v>1886</v>
      </c>
      <c r="E10" s="625">
        <v>21</v>
      </c>
      <c r="F10" s="626">
        <v>3783.65128</v>
      </c>
      <c r="G10" s="743">
        <v>659450.22499999998</v>
      </c>
      <c r="H10" s="743">
        <v>1282556.5349999999</v>
      </c>
      <c r="I10" s="626">
        <v>61074.120699999999</v>
      </c>
      <c r="J10" s="626">
        <v>33897.324030000003</v>
      </c>
      <c r="K10" s="743">
        <v>659450.22499999998</v>
      </c>
      <c r="L10" s="743">
        <v>1282556.5349999999</v>
      </c>
      <c r="M10" s="765">
        <v>15234206.699999999</v>
      </c>
      <c r="N10" s="626">
        <v>11794.25</v>
      </c>
      <c r="O10" s="626">
        <v>10882.25</v>
      </c>
      <c r="P10" s="626">
        <v>11387.5</v>
      </c>
    </row>
    <row r="11" spans="1:16" s="731" customFormat="1" ht="15" customHeight="1" x14ac:dyDescent="0.2">
      <c r="A11" s="766" t="s">
        <v>946</v>
      </c>
      <c r="B11" s="767"/>
      <c r="C11" s="767"/>
      <c r="D11" s="767"/>
      <c r="E11" s="767"/>
      <c r="F11" s="768"/>
      <c r="G11" s="769"/>
      <c r="H11" s="769"/>
    </row>
    <row r="12" spans="1:16" s="731" customFormat="1" ht="13.5" customHeight="1" x14ac:dyDescent="0.2">
      <c r="A12" s="1008" t="s">
        <v>147</v>
      </c>
      <c r="B12" s="1008"/>
      <c r="C12" s="1008"/>
      <c r="D12" s="1008"/>
      <c r="E12" s="1008"/>
      <c r="F12" s="1008"/>
      <c r="G12" s="1008"/>
      <c r="H12" s="1008"/>
    </row>
    <row r="13" spans="1:16" s="731" customFormat="1" ht="13.5" customHeight="1" x14ac:dyDescent="0.2">
      <c r="A13" s="1008" t="s">
        <v>1077</v>
      </c>
      <c r="B13" s="1008"/>
      <c r="C13" s="1008"/>
      <c r="D13" s="1008"/>
      <c r="E13" s="1008"/>
      <c r="F13" s="1008"/>
      <c r="G13" s="1008"/>
      <c r="H13" s="1008"/>
    </row>
    <row r="14" spans="1:16" s="731" customFormat="1" ht="28.35" customHeight="1" x14ac:dyDescent="0.2">
      <c r="A14" s="1009" t="s">
        <v>148</v>
      </c>
      <c r="B14" s="1009"/>
      <c r="C14" s="1009"/>
      <c r="D14" s="1009"/>
      <c r="E14" s="1009"/>
      <c r="F14" s="1009"/>
      <c r="G14" s="1009"/>
      <c r="H14" s="1009"/>
    </row>
  </sheetData>
  <mergeCells count="18">
    <mergeCell ref="A13:H13"/>
    <mergeCell ref="A14:H14"/>
    <mergeCell ref="J2:J3"/>
    <mergeCell ref="K2:K3"/>
    <mergeCell ref="L2:L3"/>
    <mergeCell ref="M2:M3"/>
    <mergeCell ref="N2:P2"/>
    <mergeCell ref="A12:H12"/>
    <mergeCell ref="A1:P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5"/>
  <sheetViews>
    <sheetView zoomScale="110" zoomScaleNormal="110" workbookViewId="0">
      <selection activeCell="J11" sqref="J11"/>
    </sheetView>
  </sheetViews>
  <sheetFormatPr defaultRowHeight="12.75" x14ac:dyDescent="0.2"/>
  <cols>
    <col min="1" max="1" width="48.5703125" style="576" customWidth="1"/>
    <col min="2" max="2" width="20.140625" style="576" customWidth="1"/>
    <col min="3" max="3" width="17" style="576" customWidth="1"/>
    <col min="4" max="4" width="14.7109375" style="576" bestFit="1" customWidth="1"/>
    <col min="5" max="5" width="22.85546875" style="576" bestFit="1" customWidth="1"/>
    <col min="6" max="6" width="4.7109375" style="576" bestFit="1" customWidth="1"/>
    <col min="7" max="16384" width="9.140625" style="576"/>
  </cols>
  <sheetData>
    <row r="1" spans="1:3" ht="15.75" customHeight="1" x14ac:dyDescent="0.2">
      <c r="A1" s="902" t="s">
        <v>850</v>
      </c>
      <c r="B1" s="902"/>
      <c r="C1" s="902"/>
    </row>
    <row r="2" spans="1:3" s="579" customFormat="1" ht="19.5" customHeight="1" x14ac:dyDescent="0.2">
      <c r="A2" s="577" t="s">
        <v>852</v>
      </c>
      <c r="B2" s="578" t="s">
        <v>72</v>
      </c>
      <c r="C2" s="578" t="s">
        <v>75</v>
      </c>
    </row>
    <row r="3" spans="1:3" s="579" customFormat="1" ht="18" customHeight="1" x14ac:dyDescent="0.2">
      <c r="A3" s="580" t="s">
        <v>836</v>
      </c>
      <c r="B3" s="581">
        <v>4</v>
      </c>
      <c r="C3" s="581">
        <v>4</v>
      </c>
    </row>
    <row r="4" spans="1:3" s="579" customFormat="1" ht="18" customHeight="1" x14ac:dyDescent="0.2">
      <c r="A4" s="580" t="s">
        <v>837</v>
      </c>
      <c r="B4" s="581">
        <v>3</v>
      </c>
      <c r="C4" s="581">
        <v>3</v>
      </c>
    </row>
    <row r="5" spans="1:3" s="579" customFormat="1" ht="18" customHeight="1" x14ac:dyDescent="0.2">
      <c r="A5" s="580" t="s">
        <v>838</v>
      </c>
      <c r="B5" s="581">
        <v>3</v>
      </c>
      <c r="C5" s="581">
        <v>3</v>
      </c>
    </row>
    <row r="6" spans="1:3" s="579" customFormat="1" ht="18" customHeight="1" x14ac:dyDescent="0.2">
      <c r="A6" s="580" t="s">
        <v>839</v>
      </c>
      <c r="B6" s="581">
        <v>5</v>
      </c>
      <c r="C6" s="581">
        <v>5</v>
      </c>
    </row>
    <row r="7" spans="1:3" s="579" customFormat="1" ht="18" customHeight="1" x14ac:dyDescent="0.2">
      <c r="A7" s="580" t="s">
        <v>840</v>
      </c>
      <c r="B7" s="581">
        <v>2</v>
      </c>
      <c r="C7" s="581">
        <v>2</v>
      </c>
    </row>
    <row r="8" spans="1:3" s="579" customFormat="1" ht="18" customHeight="1" x14ac:dyDescent="0.2">
      <c r="A8" s="580" t="s">
        <v>18</v>
      </c>
      <c r="B8" s="581">
        <v>4249</v>
      </c>
      <c r="C8" s="581">
        <v>4605</v>
      </c>
    </row>
    <row r="9" spans="1:3" s="579" customFormat="1" ht="18" customHeight="1" x14ac:dyDescent="0.2">
      <c r="A9" s="580" t="s">
        <v>19</v>
      </c>
      <c r="B9" s="581">
        <v>3460</v>
      </c>
      <c r="C9" s="581">
        <v>3477</v>
      </c>
    </row>
    <row r="10" spans="1:3" s="579" customFormat="1" ht="18" customHeight="1" x14ac:dyDescent="0.2">
      <c r="A10" s="580" t="s">
        <v>20</v>
      </c>
      <c r="B10" s="581">
        <v>2708</v>
      </c>
      <c r="C10" s="581">
        <v>2710</v>
      </c>
    </row>
    <row r="11" spans="1:3" s="579" customFormat="1" ht="18" customHeight="1" x14ac:dyDescent="0.2">
      <c r="A11" s="580" t="s">
        <v>21</v>
      </c>
      <c r="B11" s="581">
        <v>378</v>
      </c>
      <c r="C11" s="581">
        <v>390</v>
      </c>
    </row>
    <row r="12" spans="1:3" s="579" customFormat="1" ht="18" customHeight="1" x14ac:dyDescent="0.2">
      <c r="A12" s="580" t="s">
        <v>22</v>
      </c>
      <c r="B12" s="581">
        <v>2257</v>
      </c>
      <c r="C12" s="581">
        <v>2261</v>
      </c>
    </row>
    <row r="13" spans="1:3" s="579" customFormat="1" ht="18" customHeight="1" x14ac:dyDescent="0.2">
      <c r="A13" s="580" t="s">
        <v>1103</v>
      </c>
      <c r="B13" s="581">
        <v>3231</v>
      </c>
      <c r="C13" s="581">
        <v>3548</v>
      </c>
    </row>
    <row r="14" spans="1:3" s="579" customFormat="1" ht="18" customHeight="1" x14ac:dyDescent="0.2">
      <c r="A14" s="580" t="s">
        <v>1104</v>
      </c>
      <c r="B14" s="581">
        <v>0</v>
      </c>
      <c r="C14" s="581">
        <v>0</v>
      </c>
    </row>
    <row r="15" spans="1:3" s="579" customFormat="1" ht="18" customHeight="1" x14ac:dyDescent="0.2">
      <c r="A15" s="580" t="s">
        <v>23</v>
      </c>
      <c r="B15" s="581">
        <v>9825</v>
      </c>
      <c r="C15" s="581">
        <v>9911</v>
      </c>
    </row>
    <row r="16" spans="1:3" s="579" customFormat="1" ht="18" customHeight="1" x14ac:dyDescent="0.2">
      <c r="A16" s="580" t="s">
        <v>1105</v>
      </c>
      <c r="B16" s="581">
        <v>0</v>
      </c>
      <c r="C16" s="581">
        <v>0</v>
      </c>
    </row>
    <row r="17" spans="1:3" s="579" customFormat="1" ht="18" customHeight="1" x14ac:dyDescent="0.2">
      <c r="A17" s="580" t="s">
        <v>24</v>
      </c>
      <c r="B17" s="581">
        <v>19</v>
      </c>
      <c r="C17" s="581">
        <v>19</v>
      </c>
    </row>
    <row r="18" spans="1:3" s="579" customFormat="1" ht="18" customHeight="1" x14ac:dyDescent="0.2">
      <c r="A18" s="580" t="s">
        <v>25</v>
      </c>
      <c r="B18" s="581">
        <v>2</v>
      </c>
      <c r="C18" s="581">
        <v>2</v>
      </c>
    </row>
    <row r="19" spans="1:3" s="579" customFormat="1" ht="18" customHeight="1" x14ac:dyDescent="0.2">
      <c r="A19" s="580" t="s">
        <v>26</v>
      </c>
      <c r="B19" s="581">
        <v>285</v>
      </c>
      <c r="C19" s="581">
        <v>281</v>
      </c>
    </row>
    <row r="20" spans="1:3" s="579" customFormat="1" ht="18" customHeight="1" x14ac:dyDescent="0.2">
      <c r="A20" s="580" t="s">
        <v>27</v>
      </c>
      <c r="B20" s="581">
        <v>614</v>
      </c>
      <c r="C20" s="581">
        <v>609</v>
      </c>
    </row>
    <row r="21" spans="1:3" s="579" customFormat="1" ht="18" customHeight="1" x14ac:dyDescent="0.2">
      <c r="A21" s="580" t="s">
        <v>28</v>
      </c>
      <c r="B21" s="581">
        <v>215</v>
      </c>
      <c r="C21" s="581">
        <v>215</v>
      </c>
    </row>
    <row r="22" spans="1:3" s="579" customFormat="1" ht="18" customHeight="1" x14ac:dyDescent="0.2">
      <c r="A22" s="580" t="s">
        <v>29</v>
      </c>
      <c r="B22" s="581">
        <v>66</v>
      </c>
      <c r="C22" s="581">
        <v>66</v>
      </c>
    </row>
    <row r="23" spans="1:3" s="579" customFormat="1" ht="18" customHeight="1" x14ac:dyDescent="0.2">
      <c r="A23" s="580" t="s">
        <v>30</v>
      </c>
      <c r="B23" s="581">
        <v>2</v>
      </c>
      <c r="C23" s="581">
        <v>2</v>
      </c>
    </row>
    <row r="24" spans="1:3" s="579" customFormat="1" ht="18" customHeight="1" x14ac:dyDescent="0.2">
      <c r="A24" s="580" t="s">
        <v>31</v>
      </c>
      <c r="B24" s="581">
        <v>31</v>
      </c>
      <c r="C24" s="581">
        <v>31</v>
      </c>
    </row>
    <row r="25" spans="1:3" s="579" customFormat="1" ht="18" customHeight="1" x14ac:dyDescent="0.2">
      <c r="A25" s="580" t="s">
        <v>32</v>
      </c>
      <c r="B25" s="581">
        <v>7</v>
      </c>
      <c r="C25" s="581">
        <v>7</v>
      </c>
    </row>
    <row r="26" spans="1:3" s="579" customFormat="1" ht="18" customHeight="1" x14ac:dyDescent="0.2">
      <c r="A26" s="580" t="s">
        <v>33</v>
      </c>
      <c r="B26" s="581">
        <v>5</v>
      </c>
      <c r="C26" s="581">
        <v>5</v>
      </c>
    </row>
    <row r="27" spans="1:3" s="579" customFormat="1" ht="18" customHeight="1" x14ac:dyDescent="0.2">
      <c r="A27" s="580" t="s">
        <v>34</v>
      </c>
      <c r="B27" s="581">
        <v>80</v>
      </c>
      <c r="C27" s="581">
        <v>80</v>
      </c>
    </row>
    <row r="28" spans="1:3" s="579" customFormat="1" ht="18" customHeight="1" x14ac:dyDescent="0.2">
      <c r="A28" s="580" t="s">
        <v>35</v>
      </c>
      <c r="B28" s="581">
        <v>189</v>
      </c>
      <c r="C28" s="581">
        <v>189</v>
      </c>
    </row>
    <row r="29" spans="1:3" s="579" customFormat="1" ht="18" customHeight="1" x14ac:dyDescent="0.2">
      <c r="A29" s="580" t="s">
        <v>36</v>
      </c>
      <c r="B29" s="581">
        <v>251</v>
      </c>
      <c r="C29" s="581">
        <v>254</v>
      </c>
    </row>
    <row r="30" spans="1:3" s="579" customFormat="1" ht="18" customHeight="1" x14ac:dyDescent="0.2">
      <c r="A30" s="580" t="s">
        <v>37</v>
      </c>
      <c r="B30" s="581">
        <v>649</v>
      </c>
      <c r="C30" s="581">
        <v>664</v>
      </c>
    </row>
    <row r="31" spans="1:3" s="579" customFormat="1" ht="18" customHeight="1" x14ac:dyDescent="0.2">
      <c r="A31" s="580" t="s">
        <v>38</v>
      </c>
      <c r="B31" s="581">
        <v>351</v>
      </c>
      <c r="C31" s="581">
        <v>350</v>
      </c>
    </row>
    <row r="32" spans="1:3" s="579" customFormat="1" ht="18" customHeight="1" x14ac:dyDescent="0.2">
      <c r="A32" s="580" t="s">
        <v>39</v>
      </c>
      <c r="B32" s="581">
        <v>47</v>
      </c>
      <c r="C32" s="581">
        <v>49</v>
      </c>
    </row>
    <row r="33" spans="1:5" s="579" customFormat="1" ht="18" customHeight="1" x14ac:dyDescent="0.2">
      <c r="A33" s="580" t="s">
        <v>40</v>
      </c>
      <c r="B33" s="581">
        <v>1291</v>
      </c>
      <c r="C33" s="581">
        <v>1298</v>
      </c>
    </row>
    <row r="34" spans="1:5" s="579" customFormat="1" ht="18" customHeight="1" x14ac:dyDescent="0.2">
      <c r="A34" s="580" t="s">
        <v>41</v>
      </c>
      <c r="B34" s="581">
        <v>680</v>
      </c>
      <c r="C34" s="581">
        <v>683</v>
      </c>
    </row>
    <row r="35" spans="1:5" s="579" customFormat="1" ht="18" customHeight="1" x14ac:dyDescent="0.2">
      <c r="A35" s="580" t="s">
        <v>871</v>
      </c>
      <c r="B35" s="581">
        <v>10</v>
      </c>
      <c r="C35" s="581">
        <v>10</v>
      </c>
    </row>
    <row r="36" spans="1:5" s="579" customFormat="1" ht="18" customHeight="1" x14ac:dyDescent="0.2">
      <c r="A36" s="580" t="s">
        <v>42</v>
      </c>
      <c r="B36" s="581">
        <v>1</v>
      </c>
      <c r="C36" s="581">
        <v>1</v>
      </c>
    </row>
    <row r="37" spans="1:5" s="579" customFormat="1" ht="18" customHeight="1" x14ac:dyDescent="0.2">
      <c r="A37" s="580" t="s">
        <v>43</v>
      </c>
      <c r="B37" s="581">
        <v>2</v>
      </c>
      <c r="C37" s="581">
        <v>2</v>
      </c>
    </row>
    <row r="38" spans="1:5" s="579" customFormat="1" ht="18" customHeight="1" x14ac:dyDescent="0.2">
      <c r="A38" s="580" t="s">
        <v>44</v>
      </c>
      <c r="B38" s="581">
        <v>1</v>
      </c>
      <c r="C38" s="581">
        <v>1</v>
      </c>
    </row>
    <row r="39" spans="1:5" s="579" customFormat="1" ht="18" customHeight="1" x14ac:dyDescent="0.2">
      <c r="A39" s="580" t="s">
        <v>45</v>
      </c>
      <c r="B39" s="581">
        <v>2</v>
      </c>
      <c r="C39" s="581">
        <v>2</v>
      </c>
    </row>
    <row r="40" spans="1:5" s="579" customFormat="1" ht="12" customHeight="1" x14ac:dyDescent="0.2">
      <c r="A40" s="582"/>
      <c r="B40" s="583"/>
      <c r="C40" s="583"/>
    </row>
    <row r="41" spans="1:5" s="579" customFormat="1" ht="12" customHeight="1" x14ac:dyDescent="0.2">
      <c r="A41" s="903" t="s">
        <v>46</v>
      </c>
      <c r="B41" s="903"/>
      <c r="C41" s="903"/>
      <c r="D41" s="903"/>
      <c r="E41" s="903"/>
    </row>
    <row r="42" spans="1:5" s="579" customFormat="1" ht="11.25" customHeight="1" x14ac:dyDescent="0.2">
      <c r="A42" s="904" t="s">
        <v>1077</v>
      </c>
      <c r="B42" s="904"/>
      <c r="C42" s="904"/>
      <c r="D42" s="904"/>
      <c r="E42" s="904"/>
    </row>
    <row r="43" spans="1:5" s="579" customFormat="1" ht="11.25" customHeight="1" x14ac:dyDescent="0.2">
      <c r="A43" s="584" t="s">
        <v>841</v>
      </c>
      <c r="B43" s="584"/>
      <c r="C43" s="584"/>
      <c r="D43" s="584"/>
      <c r="E43" s="584"/>
    </row>
    <row r="44" spans="1:5" s="579" customFormat="1" ht="11.25" customHeight="1" x14ac:dyDescent="0.2">
      <c r="A44" s="903" t="s">
        <v>47</v>
      </c>
      <c r="B44" s="903"/>
      <c r="C44" s="903"/>
      <c r="D44" s="903"/>
      <c r="E44" s="903"/>
    </row>
    <row r="45" spans="1:5" s="579" customFormat="1" ht="28.35" customHeight="1" x14ac:dyDescent="0.2"/>
  </sheetData>
  <mergeCells count="4">
    <mergeCell ref="A1:C1"/>
    <mergeCell ref="A41:E41"/>
    <mergeCell ref="A42:E42"/>
    <mergeCell ref="A44:E44"/>
  </mergeCells>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4"/>
  <sheetViews>
    <sheetView topLeftCell="E1" zoomScaleNormal="100" workbookViewId="0">
      <selection activeCell="J15" sqref="J15"/>
    </sheetView>
  </sheetViews>
  <sheetFormatPr defaultRowHeight="12.75" x14ac:dyDescent="0.2"/>
  <cols>
    <col min="1" max="16" width="14.7109375" style="576" bestFit="1" customWidth="1"/>
    <col min="17" max="17" width="4.7109375" style="576" bestFit="1" customWidth="1"/>
    <col min="18" max="256" width="9.140625" style="576"/>
    <col min="257" max="272" width="14.7109375" style="576" bestFit="1" customWidth="1"/>
    <col min="273" max="273" width="4.7109375" style="576" bestFit="1" customWidth="1"/>
    <col min="274" max="512" width="9.140625" style="576"/>
    <col min="513" max="528" width="14.7109375" style="576" bestFit="1" customWidth="1"/>
    <col min="529" max="529" width="4.7109375" style="576" bestFit="1" customWidth="1"/>
    <col min="530" max="768" width="9.140625" style="576"/>
    <col min="769" max="784" width="14.7109375" style="576" bestFit="1" customWidth="1"/>
    <col min="785" max="785" width="4.7109375" style="576" bestFit="1" customWidth="1"/>
    <col min="786" max="1024" width="9.140625" style="576"/>
    <col min="1025" max="1040" width="14.7109375" style="576" bestFit="1" customWidth="1"/>
    <col min="1041" max="1041" width="4.7109375" style="576" bestFit="1" customWidth="1"/>
    <col min="1042" max="1280" width="9.140625" style="576"/>
    <col min="1281" max="1296" width="14.7109375" style="576" bestFit="1" customWidth="1"/>
    <col min="1297" max="1297" width="4.7109375" style="576" bestFit="1" customWidth="1"/>
    <col min="1298" max="1536" width="9.140625" style="576"/>
    <col min="1537" max="1552" width="14.7109375" style="576" bestFit="1" customWidth="1"/>
    <col min="1553" max="1553" width="4.7109375" style="576" bestFit="1" customWidth="1"/>
    <col min="1554" max="1792" width="9.140625" style="576"/>
    <col min="1793" max="1808" width="14.7109375" style="576" bestFit="1" customWidth="1"/>
    <col min="1809" max="1809" width="4.7109375" style="576" bestFit="1" customWidth="1"/>
    <col min="1810" max="2048" width="9.140625" style="576"/>
    <col min="2049" max="2064" width="14.7109375" style="576" bestFit="1" customWidth="1"/>
    <col min="2065" max="2065" width="4.7109375" style="576" bestFit="1" customWidth="1"/>
    <col min="2066" max="2304" width="9.140625" style="576"/>
    <col min="2305" max="2320" width="14.7109375" style="576" bestFit="1" customWidth="1"/>
    <col min="2321" max="2321" width="4.7109375" style="576" bestFit="1" customWidth="1"/>
    <col min="2322" max="2560" width="9.140625" style="576"/>
    <col min="2561" max="2576" width="14.7109375" style="576" bestFit="1" customWidth="1"/>
    <col min="2577" max="2577" width="4.7109375" style="576" bestFit="1" customWidth="1"/>
    <col min="2578" max="2816" width="9.140625" style="576"/>
    <col min="2817" max="2832" width="14.7109375" style="576" bestFit="1" customWidth="1"/>
    <col min="2833" max="2833" width="4.7109375" style="576" bestFit="1" customWidth="1"/>
    <col min="2834" max="3072" width="9.140625" style="576"/>
    <col min="3073" max="3088" width="14.7109375" style="576" bestFit="1" customWidth="1"/>
    <col min="3089" max="3089" width="4.7109375" style="576" bestFit="1" customWidth="1"/>
    <col min="3090" max="3328" width="9.140625" style="576"/>
    <col min="3329" max="3344" width="14.7109375" style="576" bestFit="1" customWidth="1"/>
    <col min="3345" max="3345" width="4.7109375" style="576" bestFit="1" customWidth="1"/>
    <col min="3346" max="3584" width="9.140625" style="576"/>
    <col min="3585" max="3600" width="14.7109375" style="576" bestFit="1" customWidth="1"/>
    <col min="3601" max="3601" width="4.7109375" style="576" bestFit="1" customWidth="1"/>
    <col min="3602" max="3840" width="9.140625" style="576"/>
    <col min="3841" max="3856" width="14.7109375" style="576" bestFit="1" customWidth="1"/>
    <col min="3857" max="3857" width="4.7109375" style="576" bestFit="1" customWidth="1"/>
    <col min="3858" max="4096" width="9.140625" style="576"/>
    <col min="4097" max="4112" width="14.7109375" style="576" bestFit="1" customWidth="1"/>
    <col min="4113" max="4113" width="4.7109375" style="576" bestFit="1" customWidth="1"/>
    <col min="4114" max="4352" width="9.140625" style="576"/>
    <col min="4353" max="4368" width="14.7109375" style="576" bestFit="1" customWidth="1"/>
    <col min="4369" max="4369" width="4.7109375" style="576" bestFit="1" customWidth="1"/>
    <col min="4370" max="4608" width="9.140625" style="576"/>
    <col min="4609" max="4624" width="14.7109375" style="576" bestFit="1" customWidth="1"/>
    <col min="4625" max="4625" width="4.7109375" style="576" bestFit="1" customWidth="1"/>
    <col min="4626" max="4864" width="9.140625" style="576"/>
    <col min="4865" max="4880" width="14.7109375" style="576" bestFit="1" customWidth="1"/>
    <col min="4881" max="4881" width="4.7109375" style="576" bestFit="1" customWidth="1"/>
    <col min="4882" max="5120" width="9.140625" style="576"/>
    <col min="5121" max="5136" width="14.7109375" style="576" bestFit="1" customWidth="1"/>
    <col min="5137" max="5137" width="4.7109375" style="576" bestFit="1" customWidth="1"/>
    <col min="5138" max="5376" width="9.140625" style="576"/>
    <col min="5377" max="5392" width="14.7109375" style="576" bestFit="1" customWidth="1"/>
    <col min="5393" max="5393" width="4.7109375" style="576" bestFit="1" customWidth="1"/>
    <col min="5394" max="5632" width="9.140625" style="576"/>
    <col min="5633" max="5648" width="14.7109375" style="576" bestFit="1" customWidth="1"/>
    <col min="5649" max="5649" width="4.7109375" style="576" bestFit="1" customWidth="1"/>
    <col min="5650" max="5888" width="9.140625" style="576"/>
    <col min="5889" max="5904" width="14.7109375" style="576" bestFit="1" customWidth="1"/>
    <col min="5905" max="5905" width="4.7109375" style="576" bestFit="1" customWidth="1"/>
    <col min="5906" max="6144" width="9.140625" style="576"/>
    <col min="6145" max="6160" width="14.7109375" style="576" bestFit="1" customWidth="1"/>
    <col min="6161" max="6161" width="4.7109375" style="576" bestFit="1" customWidth="1"/>
    <col min="6162" max="6400" width="9.140625" style="576"/>
    <col min="6401" max="6416" width="14.7109375" style="576" bestFit="1" customWidth="1"/>
    <col min="6417" max="6417" width="4.7109375" style="576" bestFit="1" customWidth="1"/>
    <col min="6418" max="6656" width="9.140625" style="576"/>
    <col min="6657" max="6672" width="14.7109375" style="576" bestFit="1" customWidth="1"/>
    <col min="6673" max="6673" width="4.7109375" style="576" bestFit="1" customWidth="1"/>
    <col min="6674" max="6912" width="9.140625" style="576"/>
    <col min="6913" max="6928" width="14.7109375" style="576" bestFit="1" customWidth="1"/>
    <col min="6929" max="6929" width="4.7109375" style="576" bestFit="1" customWidth="1"/>
    <col min="6930" max="7168" width="9.140625" style="576"/>
    <col min="7169" max="7184" width="14.7109375" style="576" bestFit="1" customWidth="1"/>
    <col min="7185" max="7185" width="4.7109375" style="576" bestFit="1" customWidth="1"/>
    <col min="7186" max="7424" width="9.140625" style="576"/>
    <col min="7425" max="7440" width="14.7109375" style="576" bestFit="1" customWidth="1"/>
    <col min="7441" max="7441" width="4.7109375" style="576" bestFit="1" customWidth="1"/>
    <col min="7442" max="7680" width="9.140625" style="576"/>
    <col min="7681" max="7696" width="14.7109375" style="576" bestFit="1" customWidth="1"/>
    <col min="7697" max="7697" width="4.7109375" style="576" bestFit="1" customWidth="1"/>
    <col min="7698" max="7936" width="9.140625" style="576"/>
    <col min="7937" max="7952" width="14.7109375" style="576" bestFit="1" customWidth="1"/>
    <col min="7953" max="7953" width="4.7109375" style="576" bestFit="1" customWidth="1"/>
    <col min="7954" max="8192" width="9.140625" style="576"/>
    <col min="8193" max="8208" width="14.7109375" style="576" bestFit="1" customWidth="1"/>
    <col min="8209" max="8209" width="4.7109375" style="576" bestFit="1" customWidth="1"/>
    <col min="8210" max="8448" width="9.140625" style="576"/>
    <col min="8449" max="8464" width="14.7109375" style="576" bestFit="1" customWidth="1"/>
    <col min="8465" max="8465" width="4.7109375" style="576" bestFit="1" customWidth="1"/>
    <col min="8466" max="8704" width="9.140625" style="576"/>
    <col min="8705" max="8720" width="14.7109375" style="576" bestFit="1" customWidth="1"/>
    <col min="8721" max="8721" width="4.7109375" style="576" bestFit="1" customWidth="1"/>
    <col min="8722" max="8960" width="9.140625" style="576"/>
    <col min="8961" max="8976" width="14.7109375" style="576" bestFit="1" customWidth="1"/>
    <col min="8977" max="8977" width="4.7109375" style="576" bestFit="1" customWidth="1"/>
    <col min="8978" max="9216" width="9.140625" style="576"/>
    <col min="9217" max="9232" width="14.7109375" style="576" bestFit="1" customWidth="1"/>
    <col min="9233" max="9233" width="4.7109375" style="576" bestFit="1" customWidth="1"/>
    <col min="9234" max="9472" width="9.140625" style="576"/>
    <col min="9473" max="9488" width="14.7109375" style="576" bestFit="1" customWidth="1"/>
    <col min="9489" max="9489" width="4.7109375" style="576" bestFit="1" customWidth="1"/>
    <col min="9490" max="9728" width="9.140625" style="576"/>
    <col min="9729" max="9744" width="14.7109375" style="576" bestFit="1" customWidth="1"/>
    <col min="9745" max="9745" width="4.7109375" style="576" bestFit="1" customWidth="1"/>
    <col min="9746" max="9984" width="9.140625" style="576"/>
    <col min="9985" max="10000" width="14.7109375" style="576" bestFit="1" customWidth="1"/>
    <col min="10001" max="10001" width="4.7109375" style="576" bestFit="1" customWidth="1"/>
    <col min="10002" max="10240" width="9.140625" style="576"/>
    <col min="10241" max="10256" width="14.7109375" style="576" bestFit="1" customWidth="1"/>
    <col min="10257" max="10257" width="4.7109375" style="576" bestFit="1" customWidth="1"/>
    <col min="10258" max="10496" width="9.140625" style="576"/>
    <col min="10497" max="10512" width="14.7109375" style="576" bestFit="1" customWidth="1"/>
    <col min="10513" max="10513" width="4.7109375" style="576" bestFit="1" customWidth="1"/>
    <col min="10514" max="10752" width="9.140625" style="576"/>
    <col min="10753" max="10768" width="14.7109375" style="576" bestFit="1" customWidth="1"/>
    <col min="10769" max="10769" width="4.7109375" style="576" bestFit="1" customWidth="1"/>
    <col min="10770" max="11008" width="9.140625" style="576"/>
    <col min="11009" max="11024" width="14.7109375" style="576" bestFit="1" customWidth="1"/>
    <col min="11025" max="11025" width="4.7109375" style="576" bestFit="1" customWidth="1"/>
    <col min="11026" max="11264" width="9.140625" style="576"/>
    <col min="11265" max="11280" width="14.7109375" style="576" bestFit="1" customWidth="1"/>
    <col min="11281" max="11281" width="4.7109375" style="576" bestFit="1" customWidth="1"/>
    <col min="11282" max="11520" width="9.140625" style="576"/>
    <col min="11521" max="11536" width="14.7109375" style="576" bestFit="1" customWidth="1"/>
    <col min="11537" max="11537" width="4.7109375" style="576" bestFit="1" customWidth="1"/>
    <col min="11538" max="11776" width="9.140625" style="576"/>
    <col min="11777" max="11792" width="14.7109375" style="576" bestFit="1" customWidth="1"/>
    <col min="11793" max="11793" width="4.7109375" style="576" bestFit="1" customWidth="1"/>
    <col min="11794" max="12032" width="9.140625" style="576"/>
    <col min="12033" max="12048" width="14.7109375" style="576" bestFit="1" customWidth="1"/>
    <col min="12049" max="12049" width="4.7109375" style="576" bestFit="1" customWidth="1"/>
    <col min="12050" max="12288" width="9.140625" style="576"/>
    <col min="12289" max="12304" width="14.7109375" style="576" bestFit="1" customWidth="1"/>
    <col min="12305" max="12305" width="4.7109375" style="576" bestFit="1" customWidth="1"/>
    <col min="12306" max="12544" width="9.140625" style="576"/>
    <col min="12545" max="12560" width="14.7109375" style="576" bestFit="1" customWidth="1"/>
    <col min="12561" max="12561" width="4.7109375" style="576" bestFit="1" customWidth="1"/>
    <col min="12562" max="12800" width="9.140625" style="576"/>
    <col min="12801" max="12816" width="14.7109375" style="576" bestFit="1" customWidth="1"/>
    <col min="12817" max="12817" width="4.7109375" style="576" bestFit="1" customWidth="1"/>
    <col min="12818" max="13056" width="9.140625" style="576"/>
    <col min="13057" max="13072" width="14.7109375" style="576" bestFit="1" customWidth="1"/>
    <col min="13073" max="13073" width="4.7109375" style="576" bestFit="1" customWidth="1"/>
    <col min="13074" max="13312" width="9.140625" style="576"/>
    <col min="13313" max="13328" width="14.7109375" style="576" bestFit="1" customWidth="1"/>
    <col min="13329" max="13329" width="4.7109375" style="576" bestFit="1" customWidth="1"/>
    <col min="13330" max="13568" width="9.140625" style="576"/>
    <col min="13569" max="13584" width="14.7109375" style="576" bestFit="1" customWidth="1"/>
    <col min="13585" max="13585" width="4.7109375" style="576" bestFit="1" customWidth="1"/>
    <col min="13586" max="13824" width="9.140625" style="576"/>
    <col min="13825" max="13840" width="14.7109375" style="576" bestFit="1" customWidth="1"/>
    <col min="13841" max="13841" width="4.7109375" style="576" bestFit="1" customWidth="1"/>
    <col min="13842" max="14080" width="9.140625" style="576"/>
    <col min="14081" max="14096" width="14.7109375" style="576" bestFit="1" customWidth="1"/>
    <col min="14097" max="14097" width="4.7109375" style="576" bestFit="1" customWidth="1"/>
    <col min="14098" max="14336" width="9.140625" style="576"/>
    <col min="14337" max="14352" width="14.7109375" style="576" bestFit="1" customWidth="1"/>
    <col min="14353" max="14353" width="4.7109375" style="576" bestFit="1" customWidth="1"/>
    <col min="14354" max="14592" width="9.140625" style="576"/>
    <col min="14593" max="14608" width="14.7109375" style="576" bestFit="1" customWidth="1"/>
    <col min="14609" max="14609" width="4.7109375" style="576" bestFit="1" customWidth="1"/>
    <col min="14610" max="14848" width="9.140625" style="576"/>
    <col min="14849" max="14864" width="14.7109375" style="576" bestFit="1" customWidth="1"/>
    <col min="14865" max="14865" width="4.7109375" style="576" bestFit="1" customWidth="1"/>
    <col min="14866" max="15104" width="9.140625" style="576"/>
    <col min="15105" max="15120" width="14.7109375" style="576" bestFit="1" customWidth="1"/>
    <col min="15121" max="15121" width="4.7109375" style="576" bestFit="1" customWidth="1"/>
    <col min="15122" max="15360" width="9.140625" style="576"/>
    <col min="15361" max="15376" width="14.7109375" style="576" bestFit="1" customWidth="1"/>
    <col min="15377" max="15377" width="4.7109375" style="576" bestFit="1" customWidth="1"/>
    <col min="15378" max="15616" width="9.140625" style="576"/>
    <col min="15617" max="15632" width="14.7109375" style="576" bestFit="1" customWidth="1"/>
    <col min="15633" max="15633" width="4.7109375" style="576" bestFit="1" customWidth="1"/>
    <col min="15634" max="15872" width="9.140625" style="576"/>
    <col min="15873" max="15888" width="14.7109375" style="576" bestFit="1" customWidth="1"/>
    <col min="15889" max="15889" width="4.7109375" style="576" bestFit="1" customWidth="1"/>
    <col min="15890" max="16128" width="9.140625" style="576"/>
    <col min="16129" max="16144" width="14.7109375" style="576" bestFit="1" customWidth="1"/>
    <col min="16145" max="16145" width="4.7109375" style="576" bestFit="1" customWidth="1"/>
    <col min="16146" max="16384" width="9.140625" style="576"/>
  </cols>
  <sheetData>
    <row r="1" spans="1:16" ht="31.5" customHeight="1" x14ac:dyDescent="0.2">
      <c r="A1" s="1010" t="s">
        <v>4</v>
      </c>
      <c r="B1" s="1010"/>
      <c r="C1" s="1010"/>
    </row>
    <row r="2" spans="1:16" s="731" customFormat="1" ht="32.25" customHeight="1" x14ac:dyDescent="0.2">
      <c r="A2" s="1011" t="s">
        <v>109</v>
      </c>
      <c r="B2" s="1011" t="s">
        <v>136</v>
      </c>
      <c r="C2" s="908" t="s">
        <v>1038</v>
      </c>
      <c r="D2" s="1011" t="s">
        <v>149</v>
      </c>
      <c r="E2" s="1011" t="s">
        <v>138</v>
      </c>
      <c r="F2" s="1011" t="s">
        <v>962</v>
      </c>
      <c r="G2" s="1011" t="s">
        <v>963</v>
      </c>
      <c r="H2" s="1011" t="s">
        <v>150</v>
      </c>
      <c r="I2" s="1011" t="s">
        <v>151</v>
      </c>
      <c r="J2" s="1016" t="s">
        <v>139</v>
      </c>
      <c r="K2" s="1011" t="s">
        <v>964</v>
      </c>
      <c r="L2" s="1011" t="s">
        <v>152</v>
      </c>
      <c r="M2" s="1011" t="s">
        <v>1065</v>
      </c>
      <c r="N2" s="1013" t="s">
        <v>153</v>
      </c>
      <c r="O2" s="1014"/>
      <c r="P2" s="1015"/>
    </row>
    <row r="3" spans="1:16" s="731" customFormat="1" ht="21" customHeight="1" x14ac:dyDescent="0.2">
      <c r="A3" s="1012"/>
      <c r="B3" s="1012"/>
      <c r="C3" s="926"/>
      <c r="D3" s="1012"/>
      <c r="E3" s="1012"/>
      <c r="F3" s="1012"/>
      <c r="G3" s="1012"/>
      <c r="H3" s="1012"/>
      <c r="I3" s="1012"/>
      <c r="J3" s="1017"/>
      <c r="K3" s="1012"/>
      <c r="L3" s="1012"/>
      <c r="M3" s="1012"/>
      <c r="N3" s="770" t="s">
        <v>141</v>
      </c>
      <c r="O3" s="770" t="s">
        <v>142</v>
      </c>
      <c r="P3" s="770" t="s">
        <v>143</v>
      </c>
    </row>
    <row r="4" spans="1:16" s="746" customFormat="1" ht="18" customHeight="1" x14ac:dyDescent="0.2">
      <c r="A4" s="695" t="s">
        <v>72</v>
      </c>
      <c r="B4" s="771">
        <v>295</v>
      </c>
      <c r="C4" s="771">
        <v>1256</v>
      </c>
      <c r="D4" s="771">
        <v>15</v>
      </c>
      <c r="E4" s="771">
        <v>247</v>
      </c>
      <c r="F4" s="771">
        <v>7.4999999999999997E-3</v>
      </c>
      <c r="G4" s="771">
        <v>12.98218</v>
      </c>
      <c r="H4" s="771">
        <v>27.988247170000001</v>
      </c>
      <c r="I4" s="771">
        <v>0.11331274199999999</v>
      </c>
      <c r="J4" s="772">
        <v>373176.62893333298</v>
      </c>
      <c r="K4" s="771">
        <v>15.349758233999999</v>
      </c>
      <c r="L4" s="771">
        <v>20.30463782</v>
      </c>
      <c r="M4" s="773">
        <v>11034810.51</v>
      </c>
      <c r="N4" s="771">
        <v>24440.1</v>
      </c>
      <c r="O4" s="771">
        <v>15102.84</v>
      </c>
      <c r="P4" s="771">
        <v>17120.96</v>
      </c>
    </row>
    <row r="5" spans="1:16" s="694" customFormat="1" ht="18" customHeight="1" x14ac:dyDescent="0.2">
      <c r="A5" s="690" t="s">
        <v>75</v>
      </c>
      <c r="B5" s="692">
        <f t="shared" ref="B5:C5" si="0">B10</f>
        <v>297</v>
      </c>
      <c r="C5" s="692">
        <f t="shared" si="0"/>
        <v>1258</v>
      </c>
      <c r="D5" s="692">
        <f>D10</f>
        <v>2</v>
      </c>
      <c r="E5" s="692">
        <f t="shared" ref="E5:G5" si="1">SUM(E6:E10)</f>
        <v>103</v>
      </c>
      <c r="F5" s="692">
        <f t="shared" si="1"/>
        <v>6.7000000000000002E-4</v>
      </c>
      <c r="G5" s="692">
        <f t="shared" si="1"/>
        <v>0.77336000000000005</v>
      </c>
      <c r="H5" s="692">
        <f>SUM(H6:H10)</f>
        <v>2.7680858000000002</v>
      </c>
      <c r="I5" s="692">
        <f>H5/E5</f>
        <v>2.687461941747573E-2</v>
      </c>
      <c r="J5" s="692">
        <f>H5/F5*100</f>
        <v>413147.13432835822</v>
      </c>
      <c r="K5" s="759">
        <f>SUM(K6:K10)</f>
        <v>0</v>
      </c>
      <c r="L5" s="759">
        <f>SUM(L6:L10)</f>
        <v>0</v>
      </c>
      <c r="M5" s="692">
        <f>M10</f>
        <v>14933471.630000001</v>
      </c>
      <c r="N5" s="692">
        <f>N10</f>
        <v>23093.360000000001</v>
      </c>
      <c r="O5" s="692">
        <f t="shared" ref="O5:P5" si="2">O10</f>
        <v>21661.75</v>
      </c>
      <c r="P5" s="692">
        <f t="shared" si="2"/>
        <v>22609.56</v>
      </c>
    </row>
    <row r="6" spans="1:16" s="731" customFormat="1" ht="18" customHeight="1" x14ac:dyDescent="0.2">
      <c r="A6" s="697" t="s">
        <v>74</v>
      </c>
      <c r="B6" s="581">
        <v>296</v>
      </c>
      <c r="C6" s="581">
        <v>1257</v>
      </c>
      <c r="D6" s="581">
        <v>3</v>
      </c>
      <c r="E6" s="581">
        <v>18</v>
      </c>
      <c r="F6" s="581">
        <v>1.2999999999999999E-4</v>
      </c>
      <c r="G6" s="581">
        <v>0.19211</v>
      </c>
      <c r="H6" s="581">
        <v>0.692056</v>
      </c>
      <c r="I6" s="581">
        <v>3.8447556000000001E-2</v>
      </c>
      <c r="J6" s="754">
        <v>532350.76923076902</v>
      </c>
      <c r="K6" s="581">
        <v>0</v>
      </c>
      <c r="L6" s="581">
        <v>0</v>
      </c>
      <c r="M6" s="774">
        <v>12577219.92</v>
      </c>
      <c r="N6" s="581">
        <v>19582.8</v>
      </c>
      <c r="O6" s="581">
        <v>16065.53</v>
      </c>
      <c r="P6" s="581">
        <v>19582.82</v>
      </c>
    </row>
    <row r="7" spans="1:16" s="731" customFormat="1" ht="18" customHeight="1" x14ac:dyDescent="0.2">
      <c r="A7" s="697" t="s">
        <v>73</v>
      </c>
      <c r="B7" s="581">
        <v>295</v>
      </c>
      <c r="C7" s="581">
        <v>1257</v>
      </c>
      <c r="D7" s="581">
        <v>0</v>
      </c>
      <c r="E7" s="581">
        <v>19</v>
      </c>
      <c r="F7" s="581">
        <v>0</v>
      </c>
      <c r="G7" s="581">
        <v>0</v>
      </c>
      <c r="H7" s="581">
        <v>0</v>
      </c>
      <c r="I7" s="581">
        <v>0</v>
      </c>
      <c r="J7" s="581">
        <v>0</v>
      </c>
      <c r="K7" s="581">
        <v>0</v>
      </c>
      <c r="L7" s="581">
        <v>0</v>
      </c>
      <c r="M7" s="774">
        <v>12348176.5</v>
      </c>
      <c r="N7" s="581">
        <v>18975.599999999999</v>
      </c>
      <c r="O7" s="581">
        <v>17527.78</v>
      </c>
      <c r="P7" s="581">
        <v>18975.599999999999</v>
      </c>
    </row>
    <row r="8" spans="1:16" s="731" customFormat="1" ht="18" customHeight="1" x14ac:dyDescent="0.2">
      <c r="A8" s="697" t="s">
        <v>799</v>
      </c>
      <c r="B8" s="581">
        <v>295</v>
      </c>
      <c r="C8" s="581">
        <v>1256</v>
      </c>
      <c r="D8" s="581">
        <v>3</v>
      </c>
      <c r="E8" s="581">
        <v>22</v>
      </c>
      <c r="F8" s="581">
        <v>1.8000000000000001E-4</v>
      </c>
      <c r="G8" s="581">
        <v>0.19714000000000001</v>
      </c>
      <c r="H8" s="581">
        <v>0.70960880000000004</v>
      </c>
      <c r="I8" s="581">
        <v>3.2254945E-2</v>
      </c>
      <c r="J8" s="754">
        <v>394227.11109999998</v>
      </c>
      <c r="K8" s="581">
        <v>0</v>
      </c>
      <c r="L8" s="581">
        <v>0</v>
      </c>
      <c r="M8" s="774">
        <v>13487770.939999999</v>
      </c>
      <c r="N8" s="581">
        <v>20692.27</v>
      </c>
      <c r="O8" s="581">
        <v>19439.25</v>
      </c>
      <c r="P8" s="581">
        <v>20394.990000000002</v>
      </c>
    </row>
    <row r="9" spans="1:16" s="731" customFormat="1" ht="18" customHeight="1" x14ac:dyDescent="0.2">
      <c r="A9" s="697" t="s">
        <v>960</v>
      </c>
      <c r="B9" s="581">
        <v>296</v>
      </c>
      <c r="C9" s="581">
        <v>1257</v>
      </c>
      <c r="D9" s="581">
        <v>1</v>
      </c>
      <c r="E9" s="581">
        <v>23</v>
      </c>
      <c r="F9" s="581">
        <v>6.9999999999999994E-5</v>
      </c>
      <c r="G9" s="581">
        <v>5.91E-2</v>
      </c>
      <c r="H9" s="581">
        <v>0.21276</v>
      </c>
      <c r="I9" s="581">
        <v>9.2504349999999996E-3</v>
      </c>
      <c r="J9" s="754">
        <v>303942.85710000002</v>
      </c>
      <c r="K9" s="581">
        <v>0</v>
      </c>
      <c r="L9" s="581">
        <v>0</v>
      </c>
      <c r="M9" s="774">
        <v>14394821.939999999</v>
      </c>
      <c r="N9" s="581">
        <v>22504.43</v>
      </c>
      <c r="O9" s="581">
        <v>20643.12</v>
      </c>
      <c r="P9" s="581">
        <v>22015.439999999999</v>
      </c>
    </row>
    <row r="10" spans="1:16" s="731" customFormat="1" ht="18" customHeight="1" x14ac:dyDescent="0.2">
      <c r="A10" s="697" t="s">
        <v>1066</v>
      </c>
      <c r="B10" s="581">
        <v>297</v>
      </c>
      <c r="C10" s="581">
        <v>1258</v>
      </c>
      <c r="D10" s="581">
        <v>2</v>
      </c>
      <c r="E10" s="581">
        <v>21</v>
      </c>
      <c r="F10" s="581">
        <v>2.9E-4</v>
      </c>
      <c r="G10" s="581">
        <v>0.32501000000000002</v>
      </c>
      <c r="H10" s="581">
        <v>1.153661</v>
      </c>
      <c r="I10" s="581">
        <v>5.4936237999999998E-2</v>
      </c>
      <c r="J10" s="754">
        <v>397814.13793103403</v>
      </c>
      <c r="K10" s="581">
        <v>0</v>
      </c>
      <c r="L10" s="581">
        <v>0</v>
      </c>
      <c r="M10" s="774">
        <v>14933471.630000001</v>
      </c>
      <c r="N10" s="581">
        <v>23093.360000000001</v>
      </c>
      <c r="O10" s="581">
        <v>21661.75</v>
      </c>
      <c r="P10" s="581">
        <v>22609.56</v>
      </c>
    </row>
    <row r="11" spans="1:16" s="731" customFormat="1" ht="18" customHeight="1" x14ac:dyDescent="0.2">
      <c r="A11" s="700" t="s">
        <v>946</v>
      </c>
      <c r="B11" s="702"/>
      <c r="C11" s="702"/>
      <c r="D11" s="702"/>
      <c r="E11" s="702"/>
      <c r="F11" s="775"/>
      <c r="G11" s="776"/>
      <c r="H11" s="776"/>
      <c r="I11" s="702"/>
      <c r="J11" s="777"/>
      <c r="K11" s="702"/>
      <c r="L11" s="702"/>
      <c r="M11" s="778"/>
      <c r="N11" s="702"/>
      <c r="O11" s="702"/>
      <c r="P11" s="702"/>
    </row>
    <row r="12" spans="1:16" s="731" customFormat="1" ht="18.75" customHeight="1" x14ac:dyDescent="0.2">
      <c r="A12" s="779" t="s">
        <v>1010</v>
      </c>
      <c r="B12" s="702"/>
      <c r="C12" s="702"/>
      <c r="D12" s="702"/>
      <c r="E12" s="702"/>
      <c r="F12" s="775"/>
      <c r="G12" s="776"/>
      <c r="H12" s="776"/>
      <c r="I12" s="702"/>
      <c r="J12" s="777"/>
      <c r="K12" s="702"/>
      <c r="L12" s="702"/>
      <c r="M12" s="778"/>
      <c r="N12" s="702"/>
      <c r="O12" s="702"/>
      <c r="P12" s="702"/>
    </row>
    <row r="13" spans="1:16" s="731" customFormat="1" ht="18.75" customHeight="1" x14ac:dyDescent="0.2">
      <c r="A13" s="905" t="s">
        <v>1077</v>
      </c>
      <c r="B13" s="905"/>
      <c r="C13" s="905"/>
      <c r="D13" s="905"/>
      <c r="E13" s="905"/>
      <c r="F13" s="905"/>
      <c r="G13" s="905"/>
      <c r="H13" s="905"/>
      <c r="I13" s="905"/>
      <c r="J13" s="905"/>
      <c r="K13" s="905"/>
      <c r="L13" s="905"/>
      <c r="M13" s="905"/>
      <c r="N13" s="905"/>
      <c r="O13" s="905"/>
      <c r="P13" s="905"/>
    </row>
    <row r="14" spans="1:16" ht="28.35" customHeight="1" x14ac:dyDescent="0.2">
      <c r="A14" s="906" t="s">
        <v>154</v>
      </c>
      <c r="B14" s="906"/>
      <c r="C14" s="906"/>
      <c r="D14" s="906"/>
      <c r="E14" s="906"/>
      <c r="F14" s="906"/>
      <c r="G14" s="906"/>
      <c r="H14" s="906"/>
      <c r="I14" s="906"/>
      <c r="J14" s="906"/>
      <c r="K14" s="906"/>
      <c r="L14" s="906"/>
      <c r="M14" s="906"/>
      <c r="N14" s="906"/>
      <c r="O14" s="906"/>
      <c r="P14" s="906"/>
    </row>
  </sheetData>
  <mergeCells count="17">
    <mergeCell ref="L2:L3"/>
    <mergeCell ref="M2:M3"/>
    <mergeCell ref="N2:P2"/>
    <mergeCell ref="A13:P13"/>
    <mergeCell ref="A14:P14"/>
    <mergeCell ref="F2:F3"/>
    <mergeCell ref="G2:G3"/>
    <mergeCell ref="H2:H3"/>
    <mergeCell ref="I2:I3"/>
    <mergeCell ref="J2:J3"/>
    <mergeCell ref="K2:K3"/>
    <mergeCell ref="E2:E3"/>
    <mergeCell ref="A1:C1"/>
    <mergeCell ref="A2:A3"/>
    <mergeCell ref="B2:B3"/>
    <mergeCell ref="C2:C3"/>
    <mergeCell ref="D2:D3"/>
  </mergeCells>
  <pageMargins left="0.78431372549019618" right="0.78431372549019618" top="0.98039215686274517" bottom="0.98039215686274517" header="0.50980392156862753" footer="0.50980392156862753"/>
  <pageSetup paperSize="9" scale="37"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1"/>
  <sheetViews>
    <sheetView zoomScaleNormal="100" workbookViewId="0">
      <selection activeCell="J15" sqref="J15"/>
    </sheetView>
  </sheetViews>
  <sheetFormatPr defaultRowHeight="12.75" x14ac:dyDescent="0.2"/>
  <cols>
    <col min="1" max="1" width="6.42578125" style="576" bestFit="1" customWidth="1"/>
    <col min="2" max="2" width="36.28515625" style="576" bestFit="1" customWidth="1"/>
    <col min="3" max="8" width="13.5703125" style="576" bestFit="1" customWidth="1"/>
    <col min="9" max="9" width="4.85546875" style="576" bestFit="1" customWidth="1"/>
    <col min="10" max="256" width="9.140625" style="576"/>
    <col min="257" max="257" width="6.42578125" style="576" bestFit="1" customWidth="1"/>
    <col min="258" max="258" width="36.28515625" style="576" bestFit="1" customWidth="1"/>
    <col min="259" max="264" width="13.5703125" style="576" bestFit="1" customWidth="1"/>
    <col min="265" max="265" width="4.85546875" style="576" bestFit="1" customWidth="1"/>
    <col min="266" max="512" width="9.140625" style="576"/>
    <col min="513" max="513" width="6.42578125" style="576" bestFit="1" customWidth="1"/>
    <col min="514" max="514" width="36.28515625" style="576" bestFit="1" customWidth="1"/>
    <col min="515" max="520" width="13.5703125" style="576" bestFit="1" customWidth="1"/>
    <col min="521" max="521" width="4.85546875" style="576" bestFit="1" customWidth="1"/>
    <col min="522" max="768" width="9.140625" style="576"/>
    <col min="769" max="769" width="6.42578125" style="576" bestFit="1" customWidth="1"/>
    <col min="770" max="770" width="36.28515625" style="576" bestFit="1" customWidth="1"/>
    <col min="771" max="776" width="13.5703125" style="576" bestFit="1" customWidth="1"/>
    <col min="777" max="777" width="4.85546875" style="576" bestFit="1" customWidth="1"/>
    <col min="778" max="1024" width="9.140625" style="576"/>
    <col min="1025" max="1025" width="6.42578125" style="576" bestFit="1" customWidth="1"/>
    <col min="1026" max="1026" width="36.28515625" style="576" bestFit="1" customWidth="1"/>
    <col min="1027" max="1032" width="13.5703125" style="576" bestFit="1" customWidth="1"/>
    <col min="1033" max="1033" width="4.85546875" style="576" bestFit="1" customWidth="1"/>
    <col min="1034" max="1280" width="9.140625" style="576"/>
    <col min="1281" max="1281" width="6.42578125" style="576" bestFit="1" customWidth="1"/>
    <col min="1282" max="1282" width="36.28515625" style="576" bestFit="1" customWidth="1"/>
    <col min="1283" max="1288" width="13.5703125" style="576" bestFit="1" customWidth="1"/>
    <col min="1289" max="1289" width="4.85546875" style="576" bestFit="1" customWidth="1"/>
    <col min="1290" max="1536" width="9.140625" style="576"/>
    <col min="1537" max="1537" width="6.42578125" style="576" bestFit="1" customWidth="1"/>
    <col min="1538" max="1538" width="36.28515625" style="576" bestFit="1" customWidth="1"/>
    <col min="1539" max="1544" width="13.5703125" style="576" bestFit="1" customWidth="1"/>
    <col min="1545" max="1545" width="4.85546875" style="576" bestFit="1" customWidth="1"/>
    <col min="1546" max="1792" width="9.140625" style="576"/>
    <col min="1793" max="1793" width="6.42578125" style="576" bestFit="1" customWidth="1"/>
    <col min="1794" max="1794" width="36.28515625" style="576" bestFit="1" customWidth="1"/>
    <col min="1795" max="1800" width="13.5703125" style="576" bestFit="1" customWidth="1"/>
    <col min="1801" max="1801" width="4.85546875" style="576" bestFit="1" customWidth="1"/>
    <col min="1802" max="2048" width="9.140625" style="576"/>
    <col min="2049" max="2049" width="6.42578125" style="576" bestFit="1" customWidth="1"/>
    <col min="2050" max="2050" width="36.28515625" style="576" bestFit="1" customWidth="1"/>
    <col min="2051" max="2056" width="13.5703125" style="576" bestFit="1" customWidth="1"/>
    <col min="2057" max="2057" width="4.85546875" style="576" bestFit="1" customWidth="1"/>
    <col min="2058" max="2304" width="9.140625" style="576"/>
    <col min="2305" max="2305" width="6.42578125" style="576" bestFit="1" customWidth="1"/>
    <col min="2306" max="2306" width="36.28515625" style="576" bestFit="1" customWidth="1"/>
    <col min="2307" max="2312" width="13.5703125" style="576" bestFit="1" customWidth="1"/>
    <col min="2313" max="2313" width="4.85546875" style="576" bestFit="1" customWidth="1"/>
    <col min="2314" max="2560" width="9.140625" style="576"/>
    <col min="2561" max="2561" width="6.42578125" style="576" bestFit="1" customWidth="1"/>
    <col min="2562" max="2562" width="36.28515625" style="576" bestFit="1" customWidth="1"/>
    <col min="2563" max="2568" width="13.5703125" style="576" bestFit="1" customWidth="1"/>
    <col min="2569" max="2569" width="4.85546875" style="576" bestFit="1" customWidth="1"/>
    <col min="2570" max="2816" width="9.140625" style="576"/>
    <col min="2817" max="2817" width="6.42578125" style="576" bestFit="1" customWidth="1"/>
    <col min="2818" max="2818" width="36.28515625" style="576" bestFit="1" customWidth="1"/>
    <col min="2819" max="2824" width="13.5703125" style="576" bestFit="1" customWidth="1"/>
    <col min="2825" max="2825" width="4.85546875" style="576" bestFit="1" customWidth="1"/>
    <col min="2826" max="3072" width="9.140625" style="576"/>
    <col min="3073" max="3073" width="6.42578125" style="576" bestFit="1" customWidth="1"/>
    <col min="3074" max="3074" width="36.28515625" style="576" bestFit="1" customWidth="1"/>
    <col min="3075" max="3080" width="13.5703125" style="576" bestFit="1" customWidth="1"/>
    <col min="3081" max="3081" width="4.85546875" style="576" bestFit="1" customWidth="1"/>
    <col min="3082" max="3328" width="9.140625" style="576"/>
    <col min="3329" max="3329" width="6.42578125" style="576" bestFit="1" customWidth="1"/>
    <col min="3330" max="3330" width="36.28515625" style="576" bestFit="1" customWidth="1"/>
    <col min="3331" max="3336" width="13.5703125" style="576" bestFit="1" customWidth="1"/>
    <col min="3337" max="3337" width="4.85546875" style="576" bestFit="1" customWidth="1"/>
    <col min="3338" max="3584" width="9.140625" style="576"/>
    <col min="3585" max="3585" width="6.42578125" style="576" bestFit="1" customWidth="1"/>
    <col min="3586" max="3586" width="36.28515625" style="576" bestFit="1" customWidth="1"/>
    <col min="3587" max="3592" width="13.5703125" style="576" bestFit="1" customWidth="1"/>
    <col min="3593" max="3593" width="4.85546875" style="576" bestFit="1" customWidth="1"/>
    <col min="3594" max="3840" width="9.140625" style="576"/>
    <col min="3841" max="3841" width="6.42578125" style="576" bestFit="1" customWidth="1"/>
    <col min="3842" max="3842" width="36.28515625" style="576" bestFit="1" customWidth="1"/>
    <col min="3843" max="3848" width="13.5703125" style="576" bestFit="1" customWidth="1"/>
    <col min="3849" max="3849" width="4.85546875" style="576" bestFit="1" customWidth="1"/>
    <col min="3850" max="4096" width="9.140625" style="576"/>
    <col min="4097" max="4097" width="6.42578125" style="576" bestFit="1" customWidth="1"/>
    <col min="4098" max="4098" width="36.28515625" style="576" bestFit="1" customWidth="1"/>
    <col min="4099" max="4104" width="13.5703125" style="576" bestFit="1" customWidth="1"/>
    <col min="4105" max="4105" width="4.85546875" style="576" bestFit="1" customWidth="1"/>
    <col min="4106" max="4352" width="9.140625" style="576"/>
    <col min="4353" max="4353" width="6.42578125" style="576" bestFit="1" customWidth="1"/>
    <col min="4354" max="4354" width="36.28515625" style="576" bestFit="1" customWidth="1"/>
    <col min="4355" max="4360" width="13.5703125" style="576" bestFit="1" customWidth="1"/>
    <col min="4361" max="4361" width="4.85546875" style="576" bestFit="1" customWidth="1"/>
    <col min="4362" max="4608" width="9.140625" style="576"/>
    <col min="4609" max="4609" width="6.42578125" style="576" bestFit="1" customWidth="1"/>
    <col min="4610" max="4610" width="36.28515625" style="576" bestFit="1" customWidth="1"/>
    <col min="4611" max="4616" width="13.5703125" style="576" bestFit="1" customWidth="1"/>
    <col min="4617" max="4617" width="4.85546875" style="576" bestFit="1" customWidth="1"/>
    <col min="4618" max="4864" width="9.140625" style="576"/>
    <col min="4865" max="4865" width="6.42578125" style="576" bestFit="1" customWidth="1"/>
    <col min="4866" max="4866" width="36.28515625" style="576" bestFit="1" customWidth="1"/>
    <col min="4867" max="4872" width="13.5703125" style="576" bestFit="1" customWidth="1"/>
    <col min="4873" max="4873" width="4.85546875" style="576" bestFit="1" customWidth="1"/>
    <col min="4874" max="5120" width="9.140625" style="576"/>
    <col min="5121" max="5121" width="6.42578125" style="576" bestFit="1" customWidth="1"/>
    <col min="5122" max="5122" width="36.28515625" style="576" bestFit="1" customWidth="1"/>
    <col min="5123" max="5128" width="13.5703125" style="576" bestFit="1" customWidth="1"/>
    <col min="5129" max="5129" width="4.85546875" style="576" bestFit="1" customWidth="1"/>
    <col min="5130" max="5376" width="9.140625" style="576"/>
    <col min="5377" max="5377" width="6.42578125" style="576" bestFit="1" customWidth="1"/>
    <col min="5378" max="5378" width="36.28515625" style="576" bestFit="1" customWidth="1"/>
    <col min="5379" max="5384" width="13.5703125" style="576" bestFit="1" customWidth="1"/>
    <col min="5385" max="5385" width="4.85546875" style="576" bestFit="1" customWidth="1"/>
    <col min="5386" max="5632" width="9.140625" style="576"/>
    <col min="5633" max="5633" width="6.42578125" style="576" bestFit="1" customWidth="1"/>
    <col min="5634" max="5634" width="36.28515625" style="576" bestFit="1" customWidth="1"/>
    <col min="5635" max="5640" width="13.5703125" style="576" bestFit="1" customWidth="1"/>
    <col min="5641" max="5641" width="4.85546875" style="576" bestFit="1" customWidth="1"/>
    <col min="5642" max="5888" width="9.140625" style="576"/>
    <col min="5889" max="5889" width="6.42578125" style="576" bestFit="1" customWidth="1"/>
    <col min="5890" max="5890" width="36.28515625" style="576" bestFit="1" customWidth="1"/>
    <col min="5891" max="5896" width="13.5703125" style="576" bestFit="1" customWidth="1"/>
    <col min="5897" max="5897" width="4.85546875" style="576" bestFit="1" customWidth="1"/>
    <col min="5898" max="6144" width="9.140625" style="576"/>
    <col min="6145" max="6145" width="6.42578125" style="576" bestFit="1" customWidth="1"/>
    <col min="6146" max="6146" width="36.28515625" style="576" bestFit="1" customWidth="1"/>
    <col min="6147" max="6152" width="13.5703125" style="576" bestFit="1" customWidth="1"/>
    <col min="6153" max="6153" width="4.85546875" style="576" bestFit="1" customWidth="1"/>
    <col min="6154" max="6400" width="9.140625" style="576"/>
    <col min="6401" max="6401" width="6.42578125" style="576" bestFit="1" customWidth="1"/>
    <col min="6402" max="6402" width="36.28515625" style="576" bestFit="1" customWidth="1"/>
    <col min="6403" max="6408" width="13.5703125" style="576" bestFit="1" customWidth="1"/>
    <col min="6409" max="6409" width="4.85546875" style="576" bestFit="1" customWidth="1"/>
    <col min="6410" max="6656" width="9.140625" style="576"/>
    <col min="6657" max="6657" width="6.42578125" style="576" bestFit="1" customWidth="1"/>
    <col min="6658" max="6658" width="36.28515625" style="576" bestFit="1" customWidth="1"/>
    <col min="6659" max="6664" width="13.5703125" style="576" bestFit="1" customWidth="1"/>
    <col min="6665" max="6665" width="4.85546875" style="576" bestFit="1" customWidth="1"/>
    <col min="6666" max="6912" width="9.140625" style="576"/>
    <col min="6913" max="6913" width="6.42578125" style="576" bestFit="1" customWidth="1"/>
    <col min="6914" max="6914" width="36.28515625" style="576" bestFit="1" customWidth="1"/>
    <col min="6915" max="6920" width="13.5703125" style="576" bestFit="1" customWidth="1"/>
    <col min="6921" max="6921" width="4.85546875" style="576" bestFit="1" customWidth="1"/>
    <col min="6922" max="7168" width="9.140625" style="576"/>
    <col min="7169" max="7169" width="6.42578125" style="576" bestFit="1" customWidth="1"/>
    <col min="7170" max="7170" width="36.28515625" style="576" bestFit="1" customWidth="1"/>
    <col min="7171" max="7176" width="13.5703125" style="576" bestFit="1" customWidth="1"/>
    <col min="7177" max="7177" width="4.85546875" style="576" bestFit="1" customWidth="1"/>
    <col min="7178" max="7424" width="9.140625" style="576"/>
    <col min="7425" max="7425" width="6.42578125" style="576" bestFit="1" customWidth="1"/>
    <col min="7426" max="7426" width="36.28515625" style="576" bestFit="1" customWidth="1"/>
    <col min="7427" max="7432" width="13.5703125" style="576" bestFit="1" customWidth="1"/>
    <col min="7433" max="7433" width="4.85546875" style="576" bestFit="1" customWidth="1"/>
    <col min="7434" max="7680" width="9.140625" style="576"/>
    <col min="7681" max="7681" width="6.42578125" style="576" bestFit="1" customWidth="1"/>
    <col min="7682" max="7682" width="36.28515625" style="576" bestFit="1" customWidth="1"/>
    <col min="7683" max="7688" width="13.5703125" style="576" bestFit="1" customWidth="1"/>
    <col min="7689" max="7689" width="4.85546875" style="576" bestFit="1" customWidth="1"/>
    <col min="7690" max="7936" width="9.140625" style="576"/>
    <col min="7937" max="7937" width="6.42578125" style="576" bestFit="1" customWidth="1"/>
    <col min="7938" max="7938" width="36.28515625" style="576" bestFit="1" customWidth="1"/>
    <col min="7939" max="7944" width="13.5703125" style="576" bestFit="1" customWidth="1"/>
    <col min="7945" max="7945" width="4.85546875" style="576" bestFit="1" customWidth="1"/>
    <col min="7946" max="8192" width="9.140625" style="576"/>
    <col min="8193" max="8193" width="6.42578125" style="576" bestFit="1" customWidth="1"/>
    <col min="8194" max="8194" width="36.28515625" style="576" bestFit="1" customWidth="1"/>
    <col min="8195" max="8200" width="13.5703125" style="576" bestFit="1" customWidth="1"/>
    <col min="8201" max="8201" width="4.85546875" style="576" bestFit="1" customWidth="1"/>
    <col min="8202" max="8448" width="9.140625" style="576"/>
    <col min="8449" max="8449" width="6.42578125" style="576" bestFit="1" customWidth="1"/>
    <col min="8450" max="8450" width="36.28515625" style="576" bestFit="1" customWidth="1"/>
    <col min="8451" max="8456" width="13.5703125" style="576" bestFit="1" customWidth="1"/>
    <col min="8457" max="8457" width="4.85546875" style="576" bestFit="1" customWidth="1"/>
    <col min="8458" max="8704" width="9.140625" style="576"/>
    <col min="8705" max="8705" width="6.42578125" style="576" bestFit="1" customWidth="1"/>
    <col min="8706" max="8706" width="36.28515625" style="576" bestFit="1" customWidth="1"/>
    <col min="8707" max="8712" width="13.5703125" style="576" bestFit="1" customWidth="1"/>
    <col min="8713" max="8713" width="4.85546875" style="576" bestFit="1" customWidth="1"/>
    <col min="8714" max="8960" width="9.140625" style="576"/>
    <col min="8961" max="8961" width="6.42578125" style="576" bestFit="1" customWidth="1"/>
    <col min="8962" max="8962" width="36.28515625" style="576" bestFit="1" customWidth="1"/>
    <col min="8963" max="8968" width="13.5703125" style="576" bestFit="1" customWidth="1"/>
    <col min="8969" max="8969" width="4.85546875" style="576" bestFit="1" customWidth="1"/>
    <col min="8970" max="9216" width="9.140625" style="576"/>
    <col min="9217" max="9217" width="6.42578125" style="576" bestFit="1" customWidth="1"/>
    <col min="9218" max="9218" width="36.28515625" style="576" bestFit="1" customWidth="1"/>
    <col min="9219" max="9224" width="13.5703125" style="576" bestFit="1" customWidth="1"/>
    <col min="9225" max="9225" width="4.85546875" style="576" bestFit="1" customWidth="1"/>
    <col min="9226" max="9472" width="9.140625" style="576"/>
    <col min="9473" max="9473" width="6.42578125" style="576" bestFit="1" customWidth="1"/>
    <col min="9474" max="9474" width="36.28515625" style="576" bestFit="1" customWidth="1"/>
    <col min="9475" max="9480" width="13.5703125" style="576" bestFit="1" customWidth="1"/>
    <col min="9481" max="9481" width="4.85546875" style="576" bestFit="1" customWidth="1"/>
    <col min="9482" max="9728" width="9.140625" style="576"/>
    <col min="9729" max="9729" width="6.42578125" style="576" bestFit="1" customWidth="1"/>
    <col min="9730" max="9730" width="36.28515625" style="576" bestFit="1" customWidth="1"/>
    <col min="9731" max="9736" width="13.5703125" style="576" bestFit="1" customWidth="1"/>
    <col min="9737" max="9737" width="4.85546875" style="576" bestFit="1" customWidth="1"/>
    <col min="9738" max="9984" width="9.140625" style="576"/>
    <col min="9985" max="9985" width="6.42578125" style="576" bestFit="1" customWidth="1"/>
    <col min="9986" max="9986" width="36.28515625" style="576" bestFit="1" customWidth="1"/>
    <col min="9987" max="9992" width="13.5703125" style="576" bestFit="1" customWidth="1"/>
    <col min="9993" max="9993" width="4.85546875" style="576" bestFit="1" customWidth="1"/>
    <col min="9994" max="10240" width="9.140625" style="576"/>
    <col min="10241" max="10241" width="6.42578125" style="576" bestFit="1" customWidth="1"/>
    <col min="10242" max="10242" width="36.28515625" style="576" bestFit="1" customWidth="1"/>
    <col min="10243" max="10248" width="13.5703125" style="576" bestFit="1" customWidth="1"/>
    <col min="10249" max="10249" width="4.85546875" style="576" bestFit="1" customWidth="1"/>
    <col min="10250" max="10496" width="9.140625" style="576"/>
    <col min="10497" max="10497" width="6.42578125" style="576" bestFit="1" customWidth="1"/>
    <col min="10498" max="10498" width="36.28515625" style="576" bestFit="1" customWidth="1"/>
    <col min="10499" max="10504" width="13.5703125" style="576" bestFit="1" customWidth="1"/>
    <col min="10505" max="10505" width="4.85546875" style="576" bestFit="1" customWidth="1"/>
    <col min="10506" max="10752" width="9.140625" style="576"/>
    <col min="10753" max="10753" width="6.42578125" style="576" bestFit="1" customWidth="1"/>
    <col min="10754" max="10754" width="36.28515625" style="576" bestFit="1" customWidth="1"/>
    <col min="10755" max="10760" width="13.5703125" style="576" bestFit="1" customWidth="1"/>
    <col min="10761" max="10761" width="4.85546875" style="576" bestFit="1" customWidth="1"/>
    <col min="10762" max="11008" width="9.140625" style="576"/>
    <col min="11009" max="11009" width="6.42578125" style="576" bestFit="1" customWidth="1"/>
    <col min="11010" max="11010" width="36.28515625" style="576" bestFit="1" customWidth="1"/>
    <col min="11011" max="11016" width="13.5703125" style="576" bestFit="1" customWidth="1"/>
    <col min="11017" max="11017" width="4.85546875" style="576" bestFit="1" customWidth="1"/>
    <col min="11018" max="11264" width="9.140625" style="576"/>
    <col min="11265" max="11265" width="6.42578125" style="576" bestFit="1" customWidth="1"/>
    <col min="11266" max="11266" width="36.28515625" style="576" bestFit="1" customWidth="1"/>
    <col min="11267" max="11272" width="13.5703125" style="576" bestFit="1" customWidth="1"/>
    <col min="11273" max="11273" width="4.85546875" style="576" bestFit="1" customWidth="1"/>
    <col min="11274" max="11520" width="9.140625" style="576"/>
    <col min="11521" max="11521" width="6.42578125" style="576" bestFit="1" customWidth="1"/>
    <col min="11522" max="11522" width="36.28515625" style="576" bestFit="1" customWidth="1"/>
    <col min="11523" max="11528" width="13.5703125" style="576" bestFit="1" customWidth="1"/>
    <col min="11529" max="11529" width="4.85546875" style="576" bestFit="1" customWidth="1"/>
    <col min="11530" max="11776" width="9.140625" style="576"/>
    <col min="11777" max="11777" width="6.42578125" style="576" bestFit="1" customWidth="1"/>
    <col min="11778" max="11778" width="36.28515625" style="576" bestFit="1" customWidth="1"/>
    <col min="11779" max="11784" width="13.5703125" style="576" bestFit="1" customWidth="1"/>
    <col min="11785" max="11785" width="4.85546875" style="576" bestFit="1" customWidth="1"/>
    <col min="11786" max="12032" width="9.140625" style="576"/>
    <col min="12033" max="12033" width="6.42578125" style="576" bestFit="1" customWidth="1"/>
    <col min="12034" max="12034" width="36.28515625" style="576" bestFit="1" customWidth="1"/>
    <col min="12035" max="12040" width="13.5703125" style="576" bestFit="1" customWidth="1"/>
    <col min="12041" max="12041" width="4.85546875" style="576" bestFit="1" customWidth="1"/>
    <col min="12042" max="12288" width="9.140625" style="576"/>
    <col min="12289" max="12289" width="6.42578125" style="576" bestFit="1" customWidth="1"/>
    <col min="12290" max="12290" width="36.28515625" style="576" bestFit="1" customWidth="1"/>
    <col min="12291" max="12296" width="13.5703125" style="576" bestFit="1" customWidth="1"/>
    <col min="12297" max="12297" width="4.85546875" style="576" bestFit="1" customWidth="1"/>
    <col min="12298" max="12544" width="9.140625" style="576"/>
    <col min="12545" max="12545" width="6.42578125" style="576" bestFit="1" customWidth="1"/>
    <col min="12546" max="12546" width="36.28515625" style="576" bestFit="1" customWidth="1"/>
    <col min="12547" max="12552" width="13.5703125" style="576" bestFit="1" customWidth="1"/>
    <col min="12553" max="12553" width="4.85546875" style="576" bestFit="1" customWidth="1"/>
    <col min="12554" max="12800" width="9.140625" style="576"/>
    <col min="12801" max="12801" width="6.42578125" style="576" bestFit="1" customWidth="1"/>
    <col min="12802" max="12802" width="36.28515625" style="576" bestFit="1" customWidth="1"/>
    <col min="12803" max="12808" width="13.5703125" style="576" bestFit="1" customWidth="1"/>
    <col min="12809" max="12809" width="4.85546875" style="576" bestFit="1" customWidth="1"/>
    <col min="12810" max="13056" width="9.140625" style="576"/>
    <col min="13057" max="13057" width="6.42578125" style="576" bestFit="1" customWidth="1"/>
    <col min="13058" max="13058" width="36.28515625" style="576" bestFit="1" customWidth="1"/>
    <col min="13059" max="13064" width="13.5703125" style="576" bestFit="1" customWidth="1"/>
    <col min="13065" max="13065" width="4.85546875" style="576" bestFit="1" customWidth="1"/>
    <col min="13066" max="13312" width="9.140625" style="576"/>
    <col min="13313" max="13313" width="6.42578125" style="576" bestFit="1" customWidth="1"/>
    <col min="13314" max="13314" width="36.28515625" style="576" bestFit="1" customWidth="1"/>
    <col min="13315" max="13320" width="13.5703125" style="576" bestFit="1" customWidth="1"/>
    <col min="13321" max="13321" width="4.85546875" style="576" bestFit="1" customWidth="1"/>
    <col min="13322" max="13568" width="9.140625" style="576"/>
    <col min="13569" max="13569" width="6.42578125" style="576" bestFit="1" customWidth="1"/>
    <col min="13570" max="13570" width="36.28515625" style="576" bestFit="1" customWidth="1"/>
    <col min="13571" max="13576" width="13.5703125" style="576" bestFit="1" customWidth="1"/>
    <col min="13577" max="13577" width="4.85546875" style="576" bestFit="1" customWidth="1"/>
    <col min="13578" max="13824" width="9.140625" style="576"/>
    <col min="13825" max="13825" width="6.42578125" style="576" bestFit="1" customWidth="1"/>
    <col min="13826" max="13826" width="36.28515625" style="576" bestFit="1" customWidth="1"/>
    <col min="13827" max="13832" width="13.5703125" style="576" bestFit="1" customWidth="1"/>
    <col min="13833" max="13833" width="4.85546875" style="576" bestFit="1" customWidth="1"/>
    <col min="13834" max="14080" width="9.140625" style="576"/>
    <col min="14081" max="14081" width="6.42578125" style="576" bestFit="1" customWidth="1"/>
    <col min="14082" max="14082" width="36.28515625" style="576" bestFit="1" customWidth="1"/>
    <col min="14083" max="14088" width="13.5703125" style="576" bestFit="1" customWidth="1"/>
    <col min="14089" max="14089" width="4.85546875" style="576" bestFit="1" customWidth="1"/>
    <col min="14090" max="14336" width="9.140625" style="576"/>
    <col min="14337" max="14337" width="6.42578125" style="576" bestFit="1" customWidth="1"/>
    <col min="14338" max="14338" width="36.28515625" style="576" bestFit="1" customWidth="1"/>
    <col min="14339" max="14344" width="13.5703125" style="576" bestFit="1" customWidth="1"/>
    <col min="14345" max="14345" width="4.85546875" style="576" bestFit="1" customWidth="1"/>
    <col min="14346" max="14592" width="9.140625" style="576"/>
    <col min="14593" max="14593" width="6.42578125" style="576" bestFit="1" customWidth="1"/>
    <col min="14594" max="14594" width="36.28515625" style="576" bestFit="1" customWidth="1"/>
    <col min="14595" max="14600" width="13.5703125" style="576" bestFit="1" customWidth="1"/>
    <col min="14601" max="14601" width="4.85546875" style="576" bestFit="1" customWidth="1"/>
    <col min="14602" max="14848" width="9.140625" style="576"/>
    <col min="14849" max="14849" width="6.42578125" style="576" bestFit="1" customWidth="1"/>
    <col min="14850" max="14850" width="36.28515625" style="576" bestFit="1" customWidth="1"/>
    <col min="14851" max="14856" width="13.5703125" style="576" bestFit="1" customWidth="1"/>
    <col min="14857" max="14857" width="4.85546875" style="576" bestFit="1" customWidth="1"/>
    <col min="14858" max="15104" width="9.140625" style="576"/>
    <col min="15105" max="15105" width="6.42578125" style="576" bestFit="1" customWidth="1"/>
    <col min="15106" max="15106" width="36.28515625" style="576" bestFit="1" customWidth="1"/>
    <col min="15107" max="15112" width="13.5703125" style="576" bestFit="1" customWidth="1"/>
    <col min="15113" max="15113" width="4.85546875" style="576" bestFit="1" customWidth="1"/>
    <col min="15114" max="15360" width="9.140625" style="576"/>
    <col min="15361" max="15361" width="6.42578125" style="576" bestFit="1" customWidth="1"/>
    <col min="15362" max="15362" width="36.28515625" style="576" bestFit="1" customWidth="1"/>
    <col min="15363" max="15368" width="13.5703125" style="576" bestFit="1" customWidth="1"/>
    <col min="15369" max="15369" width="4.85546875" style="576" bestFit="1" customWidth="1"/>
    <col min="15370" max="15616" width="9.140625" style="576"/>
    <col min="15617" max="15617" width="6.42578125" style="576" bestFit="1" customWidth="1"/>
    <col min="15618" max="15618" width="36.28515625" style="576" bestFit="1" customWidth="1"/>
    <col min="15619" max="15624" width="13.5703125" style="576" bestFit="1" customWidth="1"/>
    <col min="15625" max="15625" width="4.85546875" style="576" bestFit="1" customWidth="1"/>
    <col min="15626" max="15872" width="9.140625" style="576"/>
    <col min="15873" max="15873" width="6.42578125" style="576" bestFit="1" customWidth="1"/>
    <col min="15874" max="15874" width="36.28515625" style="576" bestFit="1" customWidth="1"/>
    <col min="15875" max="15880" width="13.5703125" style="576" bestFit="1" customWidth="1"/>
    <col min="15881" max="15881" width="4.85546875" style="576" bestFit="1" customWidth="1"/>
    <col min="15882" max="16128" width="9.140625" style="576"/>
    <col min="16129" max="16129" width="6.42578125" style="576" bestFit="1" customWidth="1"/>
    <col min="16130" max="16130" width="36.28515625" style="576" bestFit="1" customWidth="1"/>
    <col min="16131" max="16136" width="13.5703125" style="576" bestFit="1" customWidth="1"/>
    <col min="16137" max="16137" width="4.85546875" style="576" bestFit="1" customWidth="1"/>
    <col min="16138" max="16384" width="9.140625" style="576"/>
  </cols>
  <sheetData>
    <row r="1" spans="1:8" ht="13.5" customHeight="1" x14ac:dyDescent="0.2">
      <c r="A1" s="1024" t="s">
        <v>1039</v>
      </c>
      <c r="B1" s="1024"/>
      <c r="C1" s="1024"/>
      <c r="D1" s="1024"/>
      <c r="E1" s="1024"/>
      <c r="F1" s="1024"/>
      <c r="G1" s="1024"/>
      <c r="H1" s="1024"/>
    </row>
    <row r="2" spans="1:8" s="731" customFormat="1" ht="19.5" customHeight="1" x14ac:dyDescent="0.2">
      <c r="A2" s="1025" t="s">
        <v>965</v>
      </c>
      <c r="B2" s="1025"/>
      <c r="C2" s="1025"/>
      <c r="D2" s="1025"/>
      <c r="E2" s="1025"/>
      <c r="F2" s="1025"/>
      <c r="G2" s="1025"/>
      <c r="H2" s="1025"/>
    </row>
    <row r="3" spans="1:8" s="731" customFormat="1" ht="15" customHeight="1" x14ac:dyDescent="0.2">
      <c r="A3" s="1026" t="s">
        <v>155</v>
      </c>
      <c r="B3" s="1026" t="s">
        <v>156</v>
      </c>
      <c r="C3" s="1027" t="s">
        <v>114</v>
      </c>
      <c r="D3" s="1027"/>
      <c r="E3" s="1027" t="s">
        <v>115</v>
      </c>
      <c r="F3" s="1027"/>
      <c r="G3" s="1026" t="s">
        <v>116</v>
      </c>
      <c r="H3" s="1026"/>
    </row>
    <row r="4" spans="1:8" s="731" customFormat="1" ht="18" customHeight="1" x14ac:dyDescent="0.2">
      <c r="A4" s="1026"/>
      <c r="B4" s="1026"/>
      <c r="C4" s="780" t="s">
        <v>72</v>
      </c>
      <c r="D4" s="780" t="s">
        <v>1066</v>
      </c>
      <c r="E4" s="780" t="s">
        <v>72</v>
      </c>
      <c r="F4" s="780" t="s">
        <v>1066</v>
      </c>
      <c r="G4" s="780" t="s">
        <v>72</v>
      </c>
      <c r="H4" s="780" t="s">
        <v>1066</v>
      </c>
    </row>
    <row r="5" spans="1:8" s="731" customFormat="1" ht="18" customHeight="1" x14ac:dyDescent="0.2">
      <c r="A5" s="781">
        <v>1</v>
      </c>
      <c r="B5" s="782" t="s">
        <v>157</v>
      </c>
      <c r="C5" s="783">
        <v>2.2055113240000002</v>
      </c>
      <c r="D5" s="784">
        <v>6.7978825819999997</v>
      </c>
      <c r="E5" s="783">
        <v>1.65</v>
      </c>
      <c r="F5" s="784">
        <v>3.37</v>
      </c>
      <c r="G5" s="785">
        <v>1.04</v>
      </c>
      <c r="H5" s="784">
        <v>8.4700000000000006</v>
      </c>
    </row>
    <row r="6" spans="1:8" s="731" customFormat="1" ht="18" customHeight="1" x14ac:dyDescent="0.2">
      <c r="A6" s="625">
        <v>2</v>
      </c>
      <c r="B6" s="580" t="s">
        <v>158</v>
      </c>
      <c r="C6" s="786">
        <v>1.1804078</v>
      </c>
      <c r="D6" s="787">
        <v>0.43752845000000001</v>
      </c>
      <c r="E6" s="786">
        <v>3.22</v>
      </c>
      <c r="F6" s="787">
        <v>2.0699999999999998</v>
      </c>
      <c r="G6" s="788">
        <v>0</v>
      </c>
      <c r="H6" s="787">
        <v>0</v>
      </c>
    </row>
    <row r="7" spans="1:8" s="731" customFormat="1" ht="18" customHeight="1" x14ac:dyDescent="0.2">
      <c r="A7" s="625">
        <v>3</v>
      </c>
      <c r="B7" s="580" t="s">
        <v>159</v>
      </c>
      <c r="C7" s="786">
        <v>0.73076405899999997</v>
      </c>
      <c r="D7" s="787">
        <v>0.80343136800000003</v>
      </c>
      <c r="E7" s="786">
        <v>0.24</v>
      </c>
      <c r="F7" s="787">
        <v>0.22</v>
      </c>
      <c r="G7" s="788">
        <v>0</v>
      </c>
      <c r="H7" s="787">
        <v>0</v>
      </c>
    </row>
    <row r="8" spans="1:8" s="731" customFormat="1" ht="18" customHeight="1" x14ac:dyDescent="0.2">
      <c r="A8" s="625">
        <v>4</v>
      </c>
      <c r="B8" s="580" t="s">
        <v>160</v>
      </c>
      <c r="C8" s="786">
        <v>1.6662054999999999E-2</v>
      </c>
      <c r="D8" s="787">
        <v>9.4570999999999995E-3</v>
      </c>
      <c r="E8" s="786">
        <v>0</v>
      </c>
      <c r="F8" s="787">
        <v>0</v>
      </c>
      <c r="G8" s="788">
        <v>0</v>
      </c>
      <c r="H8" s="787">
        <v>0</v>
      </c>
    </row>
    <row r="9" spans="1:8" s="731" customFormat="1" ht="18" customHeight="1" x14ac:dyDescent="0.2">
      <c r="A9" s="625">
        <v>5</v>
      </c>
      <c r="B9" s="580" t="s">
        <v>161</v>
      </c>
      <c r="C9" s="786">
        <v>0.73378679199999997</v>
      </c>
      <c r="D9" s="787">
        <v>0.41077774500000003</v>
      </c>
      <c r="E9" s="786">
        <v>0.87</v>
      </c>
      <c r="F9" s="787">
        <v>0.68</v>
      </c>
      <c r="G9" s="788">
        <v>0</v>
      </c>
      <c r="H9" s="787">
        <v>0</v>
      </c>
    </row>
    <row r="10" spans="1:8" s="731" customFormat="1" ht="18" customHeight="1" x14ac:dyDescent="0.2">
      <c r="A10" s="625">
        <v>6</v>
      </c>
      <c r="B10" s="580" t="s">
        <v>162</v>
      </c>
      <c r="C10" s="786">
        <v>8.0620224000000004E-2</v>
      </c>
      <c r="D10" s="787">
        <v>8.7683513000000005E-2</v>
      </c>
      <c r="E10" s="786">
        <v>0.7</v>
      </c>
      <c r="F10" s="787">
        <v>0.75</v>
      </c>
      <c r="G10" s="788">
        <v>0</v>
      </c>
      <c r="H10" s="787">
        <v>0</v>
      </c>
    </row>
    <row r="11" spans="1:8" s="731" customFormat="1" ht="18" customHeight="1" x14ac:dyDescent="0.2">
      <c r="A11" s="625">
        <v>7</v>
      </c>
      <c r="B11" s="580" t="s">
        <v>163</v>
      </c>
      <c r="C11" s="786">
        <v>2.5038392E-2</v>
      </c>
      <c r="D11" s="787">
        <v>1.6521346999999999E-2</v>
      </c>
      <c r="E11" s="786">
        <v>0.05</v>
      </c>
      <c r="F11" s="787">
        <v>7.0000000000000007E-2</v>
      </c>
      <c r="G11" s="788">
        <v>0</v>
      </c>
      <c r="H11" s="787">
        <v>0</v>
      </c>
    </row>
    <row r="12" spans="1:8" s="731" customFormat="1" ht="18" customHeight="1" x14ac:dyDescent="0.2">
      <c r="A12" s="625">
        <v>8</v>
      </c>
      <c r="B12" s="580" t="s">
        <v>164</v>
      </c>
      <c r="C12" s="786">
        <v>1.080805639</v>
      </c>
      <c r="D12" s="787">
        <v>1.1386161480000001</v>
      </c>
      <c r="E12" s="786">
        <v>5.92</v>
      </c>
      <c r="F12" s="787">
        <v>5.3</v>
      </c>
      <c r="G12" s="788">
        <v>48.72</v>
      </c>
      <c r="H12" s="787">
        <v>35.32</v>
      </c>
    </row>
    <row r="13" spans="1:8" s="731" customFormat="1" ht="18" customHeight="1" x14ac:dyDescent="0.2">
      <c r="A13" s="625">
        <v>9</v>
      </c>
      <c r="B13" s="580" t="s">
        <v>165</v>
      </c>
      <c r="C13" s="786">
        <v>2.7876812000000001E-2</v>
      </c>
      <c r="D13" s="787">
        <v>3.4052805999999998E-2</v>
      </c>
      <c r="E13" s="786">
        <v>0</v>
      </c>
      <c r="F13" s="787">
        <v>0</v>
      </c>
      <c r="G13" s="788">
        <v>0</v>
      </c>
      <c r="H13" s="787">
        <v>0</v>
      </c>
    </row>
    <row r="14" spans="1:8" s="731" customFormat="1" ht="18" customHeight="1" x14ac:dyDescent="0.2">
      <c r="A14" s="625">
        <v>10</v>
      </c>
      <c r="B14" s="580" t="s">
        <v>166</v>
      </c>
      <c r="C14" s="786">
        <v>0.28056737300000001</v>
      </c>
      <c r="D14" s="787">
        <v>0.103637462</v>
      </c>
      <c r="E14" s="786">
        <v>3.13</v>
      </c>
      <c r="F14" s="787">
        <v>3.66</v>
      </c>
      <c r="G14" s="788">
        <v>0</v>
      </c>
      <c r="H14" s="787">
        <v>0</v>
      </c>
    </row>
    <row r="15" spans="1:8" s="731" customFormat="1" ht="18" customHeight="1" x14ac:dyDescent="0.2">
      <c r="A15" s="625">
        <v>11</v>
      </c>
      <c r="B15" s="580" t="s">
        <v>167</v>
      </c>
      <c r="C15" s="786">
        <v>0.246330406</v>
      </c>
      <c r="D15" s="787">
        <v>0.45846922400000001</v>
      </c>
      <c r="E15" s="786">
        <v>0.3</v>
      </c>
      <c r="F15" s="787">
        <v>0.52</v>
      </c>
      <c r="G15" s="788">
        <v>0</v>
      </c>
      <c r="H15" s="787">
        <v>0</v>
      </c>
    </row>
    <row r="16" spans="1:8" s="731" customFormat="1" ht="18" customHeight="1" x14ac:dyDescent="0.2">
      <c r="A16" s="625">
        <v>12</v>
      </c>
      <c r="B16" s="580" t="s">
        <v>168</v>
      </c>
      <c r="C16" s="786">
        <v>0.49095509999999998</v>
      </c>
      <c r="D16" s="787">
        <v>0.37133890000000003</v>
      </c>
      <c r="E16" s="786">
        <v>0.3</v>
      </c>
      <c r="F16" s="787">
        <v>0.28000000000000003</v>
      </c>
      <c r="G16" s="788">
        <v>0</v>
      </c>
      <c r="H16" s="787">
        <v>14.61</v>
      </c>
    </row>
    <row r="17" spans="1:8" s="731" customFormat="1" ht="18" customHeight="1" x14ac:dyDescent="0.2">
      <c r="A17" s="625">
        <v>13</v>
      </c>
      <c r="B17" s="580" t="s">
        <v>169</v>
      </c>
      <c r="C17" s="786">
        <v>0.25279658399999999</v>
      </c>
      <c r="D17" s="787">
        <v>0.24777872000000001</v>
      </c>
      <c r="E17" s="786">
        <v>0.08</v>
      </c>
      <c r="F17" s="787">
        <v>0.13</v>
      </c>
      <c r="G17" s="788">
        <v>1.93</v>
      </c>
      <c r="H17" s="787">
        <v>0</v>
      </c>
    </row>
    <row r="18" spans="1:8" s="731" customFormat="1" ht="18" customHeight="1" x14ac:dyDescent="0.2">
      <c r="A18" s="625">
        <v>14</v>
      </c>
      <c r="B18" s="580" t="s">
        <v>170</v>
      </c>
      <c r="C18" s="786">
        <v>3.4114442089999999</v>
      </c>
      <c r="D18" s="787">
        <v>4.2951023810000004</v>
      </c>
      <c r="E18" s="786">
        <v>5.24</v>
      </c>
      <c r="F18" s="787">
        <v>4.18</v>
      </c>
      <c r="G18" s="788">
        <v>0</v>
      </c>
      <c r="H18" s="787">
        <v>0</v>
      </c>
    </row>
    <row r="19" spans="1:8" s="731" customFormat="1" ht="18" customHeight="1" x14ac:dyDescent="0.2">
      <c r="A19" s="625">
        <v>15</v>
      </c>
      <c r="B19" s="580" t="s">
        <v>171</v>
      </c>
      <c r="C19" s="786">
        <v>7.3506302999999995E-2</v>
      </c>
      <c r="D19" s="787">
        <v>0.10958563</v>
      </c>
      <c r="E19" s="786">
        <v>0.11</v>
      </c>
      <c r="F19" s="787">
        <v>7.0000000000000007E-2</v>
      </c>
      <c r="G19" s="788">
        <v>0</v>
      </c>
      <c r="H19" s="787">
        <v>0</v>
      </c>
    </row>
    <row r="20" spans="1:8" s="731" customFormat="1" ht="18" customHeight="1" x14ac:dyDescent="0.2">
      <c r="A20" s="625">
        <v>16</v>
      </c>
      <c r="B20" s="580" t="s">
        <v>172</v>
      </c>
      <c r="C20" s="786">
        <v>1.3216734000000001E-2</v>
      </c>
      <c r="D20" s="787">
        <v>9.2437639999999998E-3</v>
      </c>
      <c r="E20" s="786">
        <v>0</v>
      </c>
      <c r="F20" s="787">
        <v>0</v>
      </c>
      <c r="G20" s="788">
        <v>0</v>
      </c>
      <c r="H20" s="787">
        <v>0</v>
      </c>
    </row>
    <row r="21" spans="1:8" s="731" customFormat="1" ht="18" customHeight="1" x14ac:dyDescent="0.2">
      <c r="A21" s="625">
        <v>17</v>
      </c>
      <c r="B21" s="580" t="s">
        <v>173</v>
      </c>
      <c r="C21" s="786">
        <v>51.073666179999996</v>
      </c>
      <c r="D21" s="787">
        <v>39.856932440000001</v>
      </c>
      <c r="E21" s="786">
        <v>64.040000000000006</v>
      </c>
      <c r="F21" s="787">
        <v>66.13</v>
      </c>
      <c r="G21" s="788">
        <v>21.1</v>
      </c>
      <c r="H21" s="787">
        <v>0</v>
      </c>
    </row>
    <row r="22" spans="1:8" s="731" customFormat="1" ht="18" customHeight="1" x14ac:dyDescent="0.2">
      <c r="A22" s="625">
        <v>18</v>
      </c>
      <c r="B22" s="580" t="s">
        <v>174</v>
      </c>
      <c r="C22" s="786">
        <v>3.3395598999999998E-2</v>
      </c>
      <c r="D22" s="787">
        <v>1.8178782000000001E-2</v>
      </c>
      <c r="E22" s="786">
        <v>0</v>
      </c>
      <c r="F22" s="787">
        <v>0</v>
      </c>
      <c r="G22" s="788">
        <v>0</v>
      </c>
      <c r="H22" s="787">
        <v>0</v>
      </c>
    </row>
    <row r="23" spans="1:8" s="731" customFormat="1" ht="18" customHeight="1" x14ac:dyDescent="0.2">
      <c r="A23" s="625">
        <v>19</v>
      </c>
      <c r="B23" s="580" t="s">
        <v>175</v>
      </c>
      <c r="C23" s="786">
        <v>0.26363530600000001</v>
      </c>
      <c r="D23" s="787">
        <v>0.18946769599999999</v>
      </c>
      <c r="E23" s="786">
        <v>0.08</v>
      </c>
      <c r="F23" s="787">
        <v>0.06</v>
      </c>
      <c r="G23" s="788">
        <v>0</v>
      </c>
      <c r="H23" s="787">
        <v>0</v>
      </c>
    </row>
    <row r="24" spans="1:8" s="731" customFormat="1" ht="18" customHeight="1" x14ac:dyDescent="0.2">
      <c r="A24" s="625">
        <v>20</v>
      </c>
      <c r="B24" s="580" t="s">
        <v>176</v>
      </c>
      <c r="C24" s="786">
        <v>1.609832749</v>
      </c>
      <c r="D24" s="787">
        <v>2.0784763970000002</v>
      </c>
      <c r="E24" s="786">
        <v>1.07</v>
      </c>
      <c r="F24" s="787">
        <v>1.06</v>
      </c>
      <c r="G24" s="788">
        <v>0</v>
      </c>
      <c r="H24" s="787">
        <v>0</v>
      </c>
    </row>
    <row r="25" spans="1:8" s="731" customFormat="1" ht="18" customHeight="1" x14ac:dyDescent="0.2">
      <c r="A25" s="625">
        <v>21</v>
      </c>
      <c r="B25" s="580" t="s">
        <v>177</v>
      </c>
      <c r="C25" s="786">
        <v>36.169180359999999</v>
      </c>
      <c r="D25" s="787">
        <v>42.525837539999998</v>
      </c>
      <c r="E25" s="786">
        <v>13</v>
      </c>
      <c r="F25" s="787">
        <v>11.44</v>
      </c>
      <c r="G25" s="788">
        <v>27.21</v>
      </c>
      <c r="H25" s="787">
        <v>41.59</v>
      </c>
    </row>
    <row r="26" spans="1:8" s="731" customFormat="1" ht="18" customHeight="1" x14ac:dyDescent="0.2">
      <c r="A26" s="697"/>
      <c r="B26" s="697" t="s">
        <v>67</v>
      </c>
      <c r="C26" s="789">
        <v>100</v>
      </c>
      <c r="D26" s="789">
        <v>100</v>
      </c>
      <c r="E26" s="789">
        <v>100</v>
      </c>
      <c r="F26" s="789">
        <v>100</v>
      </c>
      <c r="G26" s="789">
        <v>100</v>
      </c>
      <c r="H26" s="789">
        <v>100</v>
      </c>
    </row>
    <row r="27" spans="1:8" s="731" customFormat="1" ht="33.75" customHeight="1" x14ac:dyDescent="0.2">
      <c r="A27" s="700" t="s">
        <v>946</v>
      </c>
      <c r="B27" s="779"/>
      <c r="C27" s="790"/>
      <c r="D27" s="790"/>
      <c r="E27" s="790"/>
      <c r="F27" s="790"/>
      <c r="G27" s="790"/>
      <c r="H27" s="791"/>
    </row>
    <row r="28" spans="1:8" s="731" customFormat="1" ht="24.75" customHeight="1" x14ac:dyDescent="0.2">
      <c r="A28" s="1018" t="s">
        <v>1011</v>
      </c>
      <c r="B28" s="1019"/>
      <c r="C28" s="1019"/>
      <c r="D28" s="1019"/>
      <c r="E28" s="1019"/>
      <c r="F28" s="1019"/>
      <c r="G28" s="1019"/>
      <c r="H28" s="1020"/>
    </row>
    <row r="29" spans="1:8" s="731" customFormat="1" ht="13.5" customHeight="1" x14ac:dyDescent="0.2">
      <c r="A29" s="1021"/>
      <c r="B29" s="1022"/>
      <c r="C29" s="1022"/>
      <c r="D29" s="1022"/>
      <c r="E29" s="1022"/>
      <c r="F29" s="1022"/>
      <c r="G29" s="1022"/>
      <c r="H29" s="1023"/>
    </row>
    <row r="30" spans="1:8" s="731" customFormat="1" ht="13.5" customHeight="1" x14ac:dyDescent="0.2">
      <c r="A30" s="1021" t="s">
        <v>108</v>
      </c>
      <c r="B30" s="1022"/>
      <c r="C30" s="1022"/>
      <c r="D30" s="1022"/>
      <c r="E30" s="1022"/>
      <c r="F30" s="1022"/>
      <c r="G30" s="1022"/>
      <c r="H30" s="1023"/>
    </row>
    <row r="31" spans="1:8" ht="28.35" customHeight="1" x14ac:dyDescent="0.2"/>
  </sheetData>
  <mergeCells count="10">
    <mergeCell ref="A28:H28"/>
    <mergeCell ref="A29:H29"/>
    <mergeCell ref="A30:H30"/>
    <mergeCell ref="A1:H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13"/>
  <sheetViews>
    <sheetView zoomScaleNormal="100" workbookViewId="0">
      <selection activeCell="J15" sqref="J15"/>
    </sheetView>
  </sheetViews>
  <sheetFormatPr defaultRowHeight="12.75" x14ac:dyDescent="0.2"/>
  <cols>
    <col min="1" max="6" width="14.7109375" style="576" bestFit="1" customWidth="1"/>
    <col min="7" max="7" width="4.7109375" style="576" bestFit="1" customWidth="1"/>
    <col min="8" max="256" width="9.140625" style="576"/>
    <col min="257" max="262" width="14.7109375" style="576" bestFit="1" customWidth="1"/>
    <col min="263" max="263" width="4.7109375" style="576" bestFit="1" customWidth="1"/>
    <col min="264" max="512" width="9.140625" style="576"/>
    <col min="513" max="518" width="14.7109375" style="576" bestFit="1" customWidth="1"/>
    <col min="519" max="519" width="4.7109375" style="576" bestFit="1" customWidth="1"/>
    <col min="520" max="768" width="9.140625" style="576"/>
    <col min="769" max="774" width="14.7109375" style="576" bestFit="1" customWidth="1"/>
    <col min="775" max="775" width="4.7109375" style="576" bestFit="1" customWidth="1"/>
    <col min="776" max="1024" width="9.140625" style="576"/>
    <col min="1025" max="1030" width="14.7109375" style="576" bestFit="1" customWidth="1"/>
    <col min="1031" max="1031" width="4.7109375" style="576" bestFit="1" customWidth="1"/>
    <col min="1032" max="1280" width="9.140625" style="576"/>
    <col min="1281" max="1286" width="14.7109375" style="576" bestFit="1" customWidth="1"/>
    <col min="1287" max="1287" width="4.7109375" style="576" bestFit="1" customWidth="1"/>
    <col min="1288" max="1536" width="9.140625" style="576"/>
    <col min="1537" max="1542" width="14.7109375" style="576" bestFit="1" customWidth="1"/>
    <col min="1543" max="1543" width="4.7109375" style="576" bestFit="1" customWidth="1"/>
    <col min="1544" max="1792" width="9.140625" style="576"/>
    <col min="1793" max="1798" width="14.7109375" style="576" bestFit="1" customWidth="1"/>
    <col min="1799" max="1799" width="4.7109375" style="576" bestFit="1" customWidth="1"/>
    <col min="1800" max="2048" width="9.140625" style="576"/>
    <col min="2049" max="2054" width="14.7109375" style="576" bestFit="1" customWidth="1"/>
    <col min="2055" max="2055" width="4.7109375" style="576" bestFit="1" customWidth="1"/>
    <col min="2056" max="2304" width="9.140625" style="576"/>
    <col min="2305" max="2310" width="14.7109375" style="576" bestFit="1" customWidth="1"/>
    <col min="2311" max="2311" width="4.7109375" style="576" bestFit="1" customWidth="1"/>
    <col min="2312" max="2560" width="9.140625" style="576"/>
    <col min="2561" max="2566" width="14.7109375" style="576" bestFit="1" customWidth="1"/>
    <col min="2567" max="2567" width="4.7109375" style="576" bestFit="1" customWidth="1"/>
    <col min="2568" max="2816" width="9.140625" style="576"/>
    <col min="2817" max="2822" width="14.7109375" style="576" bestFit="1" customWidth="1"/>
    <col min="2823" max="2823" width="4.7109375" style="576" bestFit="1" customWidth="1"/>
    <col min="2824" max="3072" width="9.140625" style="576"/>
    <col min="3073" max="3078" width="14.7109375" style="576" bestFit="1" customWidth="1"/>
    <col min="3079" max="3079" width="4.7109375" style="576" bestFit="1" customWidth="1"/>
    <col min="3080" max="3328" width="9.140625" style="576"/>
    <col min="3329" max="3334" width="14.7109375" style="576" bestFit="1" customWidth="1"/>
    <col min="3335" max="3335" width="4.7109375" style="576" bestFit="1" customWidth="1"/>
    <col min="3336" max="3584" width="9.140625" style="576"/>
    <col min="3585" max="3590" width="14.7109375" style="576" bestFit="1" customWidth="1"/>
    <col min="3591" max="3591" width="4.7109375" style="576" bestFit="1" customWidth="1"/>
    <col min="3592" max="3840" width="9.140625" style="576"/>
    <col min="3841" max="3846" width="14.7109375" style="576" bestFit="1" customWidth="1"/>
    <col min="3847" max="3847" width="4.7109375" style="576" bestFit="1" customWidth="1"/>
    <col min="3848" max="4096" width="9.140625" style="576"/>
    <col min="4097" max="4102" width="14.7109375" style="576" bestFit="1" customWidth="1"/>
    <col min="4103" max="4103" width="4.7109375" style="576" bestFit="1" customWidth="1"/>
    <col min="4104" max="4352" width="9.140625" style="576"/>
    <col min="4353" max="4358" width="14.7109375" style="576" bestFit="1" customWidth="1"/>
    <col min="4359" max="4359" width="4.7109375" style="576" bestFit="1" customWidth="1"/>
    <col min="4360" max="4608" width="9.140625" style="576"/>
    <col min="4609" max="4614" width="14.7109375" style="576" bestFit="1" customWidth="1"/>
    <col min="4615" max="4615" width="4.7109375" style="576" bestFit="1" customWidth="1"/>
    <col min="4616" max="4864" width="9.140625" style="576"/>
    <col min="4865" max="4870" width="14.7109375" style="576" bestFit="1" customWidth="1"/>
    <col min="4871" max="4871" width="4.7109375" style="576" bestFit="1" customWidth="1"/>
    <col min="4872" max="5120" width="9.140625" style="576"/>
    <col min="5121" max="5126" width="14.7109375" style="576" bestFit="1" customWidth="1"/>
    <col min="5127" max="5127" width="4.7109375" style="576" bestFit="1" customWidth="1"/>
    <col min="5128" max="5376" width="9.140625" style="576"/>
    <col min="5377" max="5382" width="14.7109375" style="576" bestFit="1" customWidth="1"/>
    <col min="5383" max="5383" width="4.7109375" style="576" bestFit="1" customWidth="1"/>
    <col min="5384" max="5632" width="9.140625" style="576"/>
    <col min="5633" max="5638" width="14.7109375" style="576" bestFit="1" customWidth="1"/>
    <col min="5639" max="5639" width="4.7109375" style="576" bestFit="1" customWidth="1"/>
    <col min="5640" max="5888" width="9.140625" style="576"/>
    <col min="5889" max="5894" width="14.7109375" style="576" bestFit="1" customWidth="1"/>
    <col min="5895" max="5895" width="4.7109375" style="576" bestFit="1" customWidth="1"/>
    <col min="5896" max="6144" width="9.140625" style="576"/>
    <col min="6145" max="6150" width="14.7109375" style="576" bestFit="1" customWidth="1"/>
    <col min="6151" max="6151" width="4.7109375" style="576" bestFit="1" customWidth="1"/>
    <col min="6152" max="6400" width="9.140625" style="576"/>
    <col min="6401" max="6406" width="14.7109375" style="576" bestFit="1" customWidth="1"/>
    <col min="6407" max="6407" width="4.7109375" style="576" bestFit="1" customWidth="1"/>
    <col min="6408" max="6656" width="9.140625" style="576"/>
    <col min="6657" max="6662" width="14.7109375" style="576" bestFit="1" customWidth="1"/>
    <col min="6663" max="6663" width="4.7109375" style="576" bestFit="1" customWidth="1"/>
    <col min="6664" max="6912" width="9.140625" style="576"/>
    <col min="6913" max="6918" width="14.7109375" style="576" bestFit="1" customWidth="1"/>
    <col min="6919" max="6919" width="4.7109375" style="576" bestFit="1" customWidth="1"/>
    <col min="6920" max="7168" width="9.140625" style="576"/>
    <col min="7169" max="7174" width="14.7109375" style="576" bestFit="1" customWidth="1"/>
    <col min="7175" max="7175" width="4.7109375" style="576" bestFit="1" customWidth="1"/>
    <col min="7176" max="7424" width="9.140625" style="576"/>
    <col min="7425" max="7430" width="14.7109375" style="576" bestFit="1" customWidth="1"/>
    <col min="7431" max="7431" width="4.7109375" style="576" bestFit="1" customWidth="1"/>
    <col min="7432" max="7680" width="9.140625" style="576"/>
    <col min="7681" max="7686" width="14.7109375" style="576" bestFit="1" customWidth="1"/>
    <col min="7687" max="7687" width="4.7109375" style="576" bestFit="1" customWidth="1"/>
    <col min="7688" max="7936" width="9.140625" style="576"/>
    <col min="7937" max="7942" width="14.7109375" style="576" bestFit="1" customWidth="1"/>
    <col min="7943" max="7943" width="4.7109375" style="576" bestFit="1" customWidth="1"/>
    <col min="7944" max="8192" width="9.140625" style="576"/>
    <col min="8193" max="8198" width="14.7109375" style="576" bestFit="1" customWidth="1"/>
    <col min="8199" max="8199" width="4.7109375" style="576" bestFit="1" customWidth="1"/>
    <col min="8200" max="8448" width="9.140625" style="576"/>
    <col min="8449" max="8454" width="14.7109375" style="576" bestFit="1" customWidth="1"/>
    <col min="8455" max="8455" width="4.7109375" style="576" bestFit="1" customWidth="1"/>
    <col min="8456" max="8704" width="9.140625" style="576"/>
    <col min="8705" max="8710" width="14.7109375" style="576" bestFit="1" customWidth="1"/>
    <col min="8711" max="8711" width="4.7109375" style="576" bestFit="1" customWidth="1"/>
    <col min="8712" max="8960" width="9.140625" style="576"/>
    <col min="8961" max="8966" width="14.7109375" style="576" bestFit="1" customWidth="1"/>
    <col min="8967" max="8967" width="4.7109375" style="576" bestFit="1" customWidth="1"/>
    <col min="8968" max="9216" width="9.140625" style="576"/>
    <col min="9217" max="9222" width="14.7109375" style="576" bestFit="1" customWidth="1"/>
    <col min="9223" max="9223" width="4.7109375" style="576" bestFit="1" customWidth="1"/>
    <col min="9224" max="9472" width="9.140625" style="576"/>
    <col min="9473" max="9478" width="14.7109375" style="576" bestFit="1" customWidth="1"/>
    <col min="9479" max="9479" width="4.7109375" style="576" bestFit="1" customWidth="1"/>
    <col min="9480" max="9728" width="9.140625" style="576"/>
    <col min="9729" max="9734" width="14.7109375" style="576" bestFit="1" customWidth="1"/>
    <col min="9735" max="9735" width="4.7109375" style="576" bestFit="1" customWidth="1"/>
    <col min="9736" max="9984" width="9.140625" style="576"/>
    <col min="9985" max="9990" width="14.7109375" style="576" bestFit="1" customWidth="1"/>
    <col min="9991" max="9991" width="4.7109375" style="576" bestFit="1" customWidth="1"/>
    <col min="9992" max="10240" width="9.140625" style="576"/>
    <col min="10241" max="10246" width="14.7109375" style="576" bestFit="1" customWidth="1"/>
    <col min="10247" max="10247" width="4.7109375" style="576" bestFit="1" customWidth="1"/>
    <col min="10248" max="10496" width="9.140625" style="576"/>
    <col min="10497" max="10502" width="14.7109375" style="576" bestFit="1" customWidth="1"/>
    <col min="10503" max="10503" width="4.7109375" style="576" bestFit="1" customWidth="1"/>
    <col min="10504" max="10752" width="9.140625" style="576"/>
    <col min="10753" max="10758" width="14.7109375" style="576" bestFit="1" customWidth="1"/>
    <col min="10759" max="10759" width="4.7109375" style="576" bestFit="1" customWidth="1"/>
    <col min="10760" max="11008" width="9.140625" style="576"/>
    <col min="11009" max="11014" width="14.7109375" style="576" bestFit="1" customWidth="1"/>
    <col min="11015" max="11015" width="4.7109375" style="576" bestFit="1" customWidth="1"/>
    <col min="11016" max="11264" width="9.140625" style="576"/>
    <col min="11265" max="11270" width="14.7109375" style="576" bestFit="1" customWidth="1"/>
    <col min="11271" max="11271" width="4.7109375" style="576" bestFit="1" customWidth="1"/>
    <col min="11272" max="11520" width="9.140625" style="576"/>
    <col min="11521" max="11526" width="14.7109375" style="576" bestFit="1" customWidth="1"/>
    <col min="11527" max="11527" width="4.7109375" style="576" bestFit="1" customWidth="1"/>
    <col min="11528" max="11776" width="9.140625" style="576"/>
    <col min="11777" max="11782" width="14.7109375" style="576" bestFit="1" customWidth="1"/>
    <col min="11783" max="11783" width="4.7109375" style="576" bestFit="1" customWidth="1"/>
    <col min="11784" max="12032" width="9.140625" style="576"/>
    <col min="12033" max="12038" width="14.7109375" style="576" bestFit="1" customWidth="1"/>
    <col min="12039" max="12039" width="4.7109375" style="576" bestFit="1" customWidth="1"/>
    <col min="12040" max="12288" width="9.140625" style="576"/>
    <col min="12289" max="12294" width="14.7109375" style="576" bestFit="1" customWidth="1"/>
    <col min="12295" max="12295" width="4.7109375" style="576" bestFit="1" customWidth="1"/>
    <col min="12296" max="12544" width="9.140625" style="576"/>
    <col min="12545" max="12550" width="14.7109375" style="576" bestFit="1" customWidth="1"/>
    <col min="12551" max="12551" width="4.7109375" style="576" bestFit="1" customWidth="1"/>
    <col min="12552" max="12800" width="9.140625" style="576"/>
    <col min="12801" max="12806" width="14.7109375" style="576" bestFit="1" customWidth="1"/>
    <col min="12807" max="12807" width="4.7109375" style="576" bestFit="1" customWidth="1"/>
    <col min="12808" max="13056" width="9.140625" style="576"/>
    <col min="13057" max="13062" width="14.7109375" style="576" bestFit="1" customWidth="1"/>
    <col min="13063" max="13063" width="4.7109375" style="576" bestFit="1" customWidth="1"/>
    <col min="13064" max="13312" width="9.140625" style="576"/>
    <col min="13313" max="13318" width="14.7109375" style="576" bestFit="1" customWidth="1"/>
    <col min="13319" max="13319" width="4.7109375" style="576" bestFit="1" customWidth="1"/>
    <col min="13320" max="13568" width="9.140625" style="576"/>
    <col min="13569" max="13574" width="14.7109375" style="576" bestFit="1" customWidth="1"/>
    <col min="13575" max="13575" width="4.7109375" style="576" bestFit="1" customWidth="1"/>
    <col min="13576" max="13824" width="9.140625" style="576"/>
    <col min="13825" max="13830" width="14.7109375" style="576" bestFit="1" customWidth="1"/>
    <col min="13831" max="13831" width="4.7109375" style="576" bestFit="1" customWidth="1"/>
    <col min="13832" max="14080" width="9.140625" style="576"/>
    <col min="14081" max="14086" width="14.7109375" style="576" bestFit="1" customWidth="1"/>
    <col min="14087" max="14087" width="4.7109375" style="576" bestFit="1" customWidth="1"/>
    <col min="14088" max="14336" width="9.140625" style="576"/>
    <col min="14337" max="14342" width="14.7109375" style="576" bestFit="1" customWidth="1"/>
    <col min="14343" max="14343" width="4.7109375" style="576" bestFit="1" customWidth="1"/>
    <col min="14344" max="14592" width="9.140625" style="576"/>
    <col min="14593" max="14598" width="14.7109375" style="576" bestFit="1" customWidth="1"/>
    <col min="14599" max="14599" width="4.7109375" style="576" bestFit="1" customWidth="1"/>
    <col min="14600" max="14848" width="9.140625" style="576"/>
    <col min="14849" max="14854" width="14.7109375" style="576" bestFit="1" customWidth="1"/>
    <col min="14855" max="14855" width="4.7109375" style="576" bestFit="1" customWidth="1"/>
    <col min="14856" max="15104" width="9.140625" style="576"/>
    <col min="15105" max="15110" width="14.7109375" style="576" bestFit="1" customWidth="1"/>
    <col min="15111" max="15111" width="4.7109375" style="576" bestFit="1" customWidth="1"/>
    <col min="15112" max="15360" width="9.140625" style="576"/>
    <col min="15361" max="15366" width="14.7109375" style="576" bestFit="1" customWidth="1"/>
    <col min="15367" max="15367" width="4.7109375" style="576" bestFit="1" customWidth="1"/>
    <col min="15368" max="15616" width="9.140625" style="576"/>
    <col min="15617" max="15622" width="14.7109375" style="576" bestFit="1" customWidth="1"/>
    <col min="15623" max="15623" width="4.7109375" style="576" bestFit="1" customWidth="1"/>
    <col min="15624" max="15872" width="9.140625" style="576"/>
    <col min="15873" max="15878" width="14.7109375" style="576" bestFit="1" customWidth="1"/>
    <col min="15879" max="15879" width="4.7109375" style="576" bestFit="1" customWidth="1"/>
    <col min="15880" max="16128" width="9.140625" style="576"/>
    <col min="16129" max="16134" width="14.7109375" style="576" bestFit="1" customWidth="1"/>
    <col min="16135" max="16135" width="4.7109375" style="576" bestFit="1" customWidth="1"/>
    <col min="16136" max="16384" width="9.140625" style="576"/>
  </cols>
  <sheetData>
    <row r="1" spans="1:6" ht="15" customHeight="1" x14ac:dyDescent="0.2">
      <c r="A1" s="985" t="s">
        <v>5</v>
      </c>
      <c r="B1" s="985"/>
      <c r="C1" s="985"/>
      <c r="D1" s="985"/>
      <c r="E1" s="985"/>
      <c r="F1" s="985"/>
    </row>
    <row r="2" spans="1:6" s="731" customFormat="1" ht="18" customHeight="1" x14ac:dyDescent="0.2">
      <c r="A2" s="1028" t="s">
        <v>65</v>
      </c>
      <c r="B2" s="988" t="s">
        <v>178</v>
      </c>
      <c r="C2" s="989"/>
      <c r="D2" s="989"/>
      <c r="E2" s="989"/>
      <c r="F2" s="990"/>
    </row>
    <row r="3" spans="1:6" s="731" customFormat="1" ht="18" customHeight="1" x14ac:dyDescent="0.2">
      <c r="A3" s="1029"/>
      <c r="B3" s="745" t="s">
        <v>179</v>
      </c>
      <c r="C3" s="745" t="s">
        <v>180</v>
      </c>
      <c r="D3" s="745" t="s">
        <v>39</v>
      </c>
      <c r="E3" s="745" t="s">
        <v>181</v>
      </c>
      <c r="F3" s="745" t="s">
        <v>177</v>
      </c>
    </row>
    <row r="4" spans="1:6" s="731" customFormat="1" ht="18" customHeight="1" x14ac:dyDescent="0.2">
      <c r="A4" s="619" t="s">
        <v>72</v>
      </c>
      <c r="B4" s="792">
        <v>27.74</v>
      </c>
      <c r="C4" s="792">
        <v>9.16</v>
      </c>
      <c r="D4" s="792">
        <v>7.38</v>
      </c>
      <c r="E4" s="792">
        <v>0.12</v>
      </c>
      <c r="F4" s="792">
        <v>55.6</v>
      </c>
    </row>
    <row r="5" spans="1:6" s="731" customFormat="1" ht="18" customHeight="1" x14ac:dyDescent="0.2">
      <c r="A5" s="619" t="s">
        <v>75</v>
      </c>
      <c r="B5" s="792">
        <v>32.159999999999997</v>
      </c>
      <c r="C5" s="792">
        <v>13.62</v>
      </c>
      <c r="D5" s="792">
        <v>3.03</v>
      </c>
      <c r="E5" s="792">
        <v>0.03</v>
      </c>
      <c r="F5" s="792">
        <v>51.16</v>
      </c>
    </row>
    <row r="6" spans="1:6" s="731" customFormat="1" ht="18" customHeight="1" x14ac:dyDescent="0.2">
      <c r="A6" s="580" t="s">
        <v>74</v>
      </c>
      <c r="B6" s="786">
        <v>38.65</v>
      </c>
      <c r="C6" s="786">
        <v>9.98</v>
      </c>
      <c r="D6" s="786">
        <v>2.74</v>
      </c>
      <c r="E6" s="786">
        <v>0.01</v>
      </c>
      <c r="F6" s="786">
        <v>48.61</v>
      </c>
    </row>
    <row r="7" spans="1:6" s="731" customFormat="1" ht="18" customHeight="1" x14ac:dyDescent="0.2">
      <c r="A7" s="580" t="s">
        <v>73</v>
      </c>
      <c r="B7" s="786">
        <v>28.1</v>
      </c>
      <c r="C7" s="786">
        <v>22</v>
      </c>
      <c r="D7" s="786">
        <v>5.33</v>
      </c>
      <c r="E7" s="786">
        <v>0.02</v>
      </c>
      <c r="F7" s="786">
        <v>44.54</v>
      </c>
    </row>
    <row r="8" spans="1:6" s="731" customFormat="1" ht="18" customHeight="1" x14ac:dyDescent="0.2">
      <c r="A8" s="580" t="s">
        <v>799</v>
      </c>
      <c r="B8" s="786">
        <v>27.04</v>
      </c>
      <c r="C8" s="786">
        <v>24</v>
      </c>
      <c r="D8" s="786">
        <v>2.89</v>
      </c>
      <c r="E8" s="786">
        <v>0.01</v>
      </c>
      <c r="F8" s="786">
        <v>46.06</v>
      </c>
    </row>
    <row r="9" spans="1:6" s="731" customFormat="1" ht="18" customHeight="1" x14ac:dyDescent="0.2">
      <c r="A9" s="580" t="s">
        <v>960</v>
      </c>
      <c r="B9" s="786">
        <v>36.619999999999997</v>
      </c>
      <c r="C9" s="786">
        <v>3.13</v>
      </c>
      <c r="D9" s="786">
        <v>2.2599999999999998</v>
      </c>
      <c r="E9" s="786">
        <v>0.01</v>
      </c>
      <c r="F9" s="786">
        <v>57.98</v>
      </c>
    </row>
    <row r="10" spans="1:6" s="731" customFormat="1" ht="18" customHeight="1" x14ac:dyDescent="0.2">
      <c r="A10" s="580" t="s">
        <v>1066</v>
      </c>
      <c r="B10" s="786">
        <v>30.41</v>
      </c>
      <c r="C10" s="786">
        <v>8.9700000000000006</v>
      </c>
      <c r="D10" s="786">
        <v>1.91</v>
      </c>
      <c r="E10" s="786">
        <v>0.1</v>
      </c>
      <c r="F10" s="786">
        <v>58.61</v>
      </c>
    </row>
    <row r="11" spans="1:6" s="731" customFormat="1" ht="15" customHeight="1" x14ac:dyDescent="0.2">
      <c r="A11" s="766" t="s">
        <v>946</v>
      </c>
      <c r="B11" s="793"/>
      <c r="C11" s="793"/>
      <c r="D11" s="793"/>
      <c r="E11" s="793"/>
    </row>
    <row r="12" spans="1:6" s="731" customFormat="1" ht="13.5" customHeight="1" x14ac:dyDescent="0.2">
      <c r="A12" s="998" t="s">
        <v>1077</v>
      </c>
      <c r="B12" s="998"/>
      <c r="C12" s="998"/>
      <c r="D12" s="998"/>
      <c r="E12" s="998"/>
    </row>
    <row r="13" spans="1:6" s="731" customFormat="1" ht="28.35" customHeight="1" x14ac:dyDescent="0.2">
      <c r="A13" s="999" t="s">
        <v>182</v>
      </c>
      <c r="B13" s="999"/>
      <c r="C13" s="999"/>
      <c r="D13" s="999"/>
      <c r="E13" s="999"/>
    </row>
  </sheetData>
  <mergeCells count="5">
    <mergeCell ref="A1:F1"/>
    <mergeCell ref="A2:A3"/>
    <mergeCell ref="B2:F2"/>
    <mergeCell ref="A12:E12"/>
    <mergeCell ref="A13:E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F13"/>
  <sheetViews>
    <sheetView zoomScaleNormal="100" workbookViewId="0">
      <selection activeCell="J15" sqref="J15"/>
    </sheetView>
  </sheetViews>
  <sheetFormatPr defaultRowHeight="12.75" x14ac:dyDescent="0.2"/>
  <cols>
    <col min="1" max="6" width="14.7109375" style="576" bestFit="1" customWidth="1"/>
    <col min="7" max="7" width="4.7109375" style="576" bestFit="1" customWidth="1"/>
    <col min="8" max="256" width="9.140625" style="576"/>
    <col min="257" max="262" width="14.7109375" style="576" bestFit="1" customWidth="1"/>
    <col min="263" max="263" width="4.7109375" style="576" bestFit="1" customWidth="1"/>
    <col min="264" max="512" width="9.140625" style="576"/>
    <col min="513" max="518" width="14.7109375" style="576" bestFit="1" customWidth="1"/>
    <col min="519" max="519" width="4.7109375" style="576" bestFit="1" customWidth="1"/>
    <col min="520" max="768" width="9.140625" style="576"/>
    <col min="769" max="774" width="14.7109375" style="576" bestFit="1" customWidth="1"/>
    <col min="775" max="775" width="4.7109375" style="576" bestFit="1" customWidth="1"/>
    <col min="776" max="1024" width="9.140625" style="576"/>
    <col min="1025" max="1030" width="14.7109375" style="576" bestFit="1" customWidth="1"/>
    <col min="1031" max="1031" width="4.7109375" style="576" bestFit="1" customWidth="1"/>
    <col min="1032" max="1280" width="9.140625" style="576"/>
    <col min="1281" max="1286" width="14.7109375" style="576" bestFit="1" customWidth="1"/>
    <col min="1287" max="1287" width="4.7109375" style="576" bestFit="1" customWidth="1"/>
    <col min="1288" max="1536" width="9.140625" style="576"/>
    <col min="1537" max="1542" width="14.7109375" style="576" bestFit="1" customWidth="1"/>
    <col min="1543" max="1543" width="4.7109375" style="576" bestFit="1" customWidth="1"/>
    <col min="1544" max="1792" width="9.140625" style="576"/>
    <col min="1793" max="1798" width="14.7109375" style="576" bestFit="1" customWidth="1"/>
    <col min="1799" max="1799" width="4.7109375" style="576" bestFit="1" customWidth="1"/>
    <col min="1800" max="2048" width="9.140625" style="576"/>
    <col min="2049" max="2054" width="14.7109375" style="576" bestFit="1" customWidth="1"/>
    <col min="2055" max="2055" width="4.7109375" style="576" bestFit="1" customWidth="1"/>
    <col min="2056" max="2304" width="9.140625" style="576"/>
    <col min="2305" max="2310" width="14.7109375" style="576" bestFit="1" customWidth="1"/>
    <col min="2311" max="2311" width="4.7109375" style="576" bestFit="1" customWidth="1"/>
    <col min="2312" max="2560" width="9.140625" style="576"/>
    <col min="2561" max="2566" width="14.7109375" style="576" bestFit="1" customWidth="1"/>
    <col min="2567" max="2567" width="4.7109375" style="576" bestFit="1" customWidth="1"/>
    <col min="2568" max="2816" width="9.140625" style="576"/>
    <col min="2817" max="2822" width="14.7109375" style="576" bestFit="1" customWidth="1"/>
    <col min="2823" max="2823" width="4.7109375" style="576" bestFit="1" customWidth="1"/>
    <col min="2824" max="3072" width="9.140625" style="576"/>
    <col min="3073" max="3078" width="14.7109375" style="576" bestFit="1" customWidth="1"/>
    <col min="3079" max="3079" width="4.7109375" style="576" bestFit="1" customWidth="1"/>
    <col min="3080" max="3328" width="9.140625" style="576"/>
    <col min="3329" max="3334" width="14.7109375" style="576" bestFit="1" customWidth="1"/>
    <col min="3335" max="3335" width="4.7109375" style="576" bestFit="1" customWidth="1"/>
    <col min="3336" max="3584" width="9.140625" style="576"/>
    <col min="3585" max="3590" width="14.7109375" style="576" bestFit="1" customWidth="1"/>
    <col min="3591" max="3591" width="4.7109375" style="576" bestFit="1" customWidth="1"/>
    <col min="3592" max="3840" width="9.140625" style="576"/>
    <col min="3841" max="3846" width="14.7109375" style="576" bestFit="1" customWidth="1"/>
    <col min="3847" max="3847" width="4.7109375" style="576" bestFit="1" customWidth="1"/>
    <col min="3848" max="4096" width="9.140625" style="576"/>
    <col min="4097" max="4102" width="14.7109375" style="576" bestFit="1" customWidth="1"/>
    <col min="4103" max="4103" width="4.7109375" style="576" bestFit="1" customWidth="1"/>
    <col min="4104" max="4352" width="9.140625" style="576"/>
    <col min="4353" max="4358" width="14.7109375" style="576" bestFit="1" customWidth="1"/>
    <col min="4359" max="4359" width="4.7109375" style="576" bestFit="1" customWidth="1"/>
    <col min="4360" max="4608" width="9.140625" style="576"/>
    <col min="4609" max="4614" width="14.7109375" style="576" bestFit="1" customWidth="1"/>
    <col min="4615" max="4615" width="4.7109375" style="576" bestFit="1" customWidth="1"/>
    <col min="4616" max="4864" width="9.140625" style="576"/>
    <col min="4865" max="4870" width="14.7109375" style="576" bestFit="1" customWidth="1"/>
    <col min="4871" max="4871" width="4.7109375" style="576" bestFit="1" customWidth="1"/>
    <col min="4872" max="5120" width="9.140625" style="576"/>
    <col min="5121" max="5126" width="14.7109375" style="576" bestFit="1" customWidth="1"/>
    <col min="5127" max="5127" width="4.7109375" style="576" bestFit="1" customWidth="1"/>
    <col min="5128" max="5376" width="9.140625" style="576"/>
    <col min="5377" max="5382" width="14.7109375" style="576" bestFit="1" customWidth="1"/>
    <col min="5383" max="5383" width="4.7109375" style="576" bestFit="1" customWidth="1"/>
    <col min="5384" max="5632" width="9.140625" style="576"/>
    <col min="5633" max="5638" width="14.7109375" style="576" bestFit="1" customWidth="1"/>
    <col min="5639" max="5639" width="4.7109375" style="576" bestFit="1" customWidth="1"/>
    <col min="5640" max="5888" width="9.140625" style="576"/>
    <col min="5889" max="5894" width="14.7109375" style="576" bestFit="1" customWidth="1"/>
    <col min="5895" max="5895" width="4.7109375" style="576" bestFit="1" customWidth="1"/>
    <col min="5896" max="6144" width="9.140625" style="576"/>
    <col min="6145" max="6150" width="14.7109375" style="576" bestFit="1" customWidth="1"/>
    <col min="6151" max="6151" width="4.7109375" style="576" bestFit="1" customWidth="1"/>
    <col min="6152" max="6400" width="9.140625" style="576"/>
    <col min="6401" max="6406" width="14.7109375" style="576" bestFit="1" customWidth="1"/>
    <col min="6407" max="6407" width="4.7109375" style="576" bestFit="1" customWidth="1"/>
    <col min="6408" max="6656" width="9.140625" style="576"/>
    <col min="6657" max="6662" width="14.7109375" style="576" bestFit="1" customWidth="1"/>
    <col min="6663" max="6663" width="4.7109375" style="576" bestFit="1" customWidth="1"/>
    <col min="6664" max="6912" width="9.140625" style="576"/>
    <col min="6913" max="6918" width="14.7109375" style="576" bestFit="1" customWidth="1"/>
    <col min="6919" max="6919" width="4.7109375" style="576" bestFit="1" customWidth="1"/>
    <col min="6920" max="7168" width="9.140625" style="576"/>
    <col min="7169" max="7174" width="14.7109375" style="576" bestFit="1" customWidth="1"/>
    <col min="7175" max="7175" width="4.7109375" style="576" bestFit="1" customWidth="1"/>
    <col min="7176" max="7424" width="9.140625" style="576"/>
    <col min="7425" max="7430" width="14.7109375" style="576" bestFit="1" customWidth="1"/>
    <col min="7431" max="7431" width="4.7109375" style="576" bestFit="1" customWidth="1"/>
    <col min="7432" max="7680" width="9.140625" style="576"/>
    <col min="7681" max="7686" width="14.7109375" style="576" bestFit="1" customWidth="1"/>
    <col min="7687" max="7687" width="4.7109375" style="576" bestFit="1" customWidth="1"/>
    <col min="7688" max="7936" width="9.140625" style="576"/>
    <col min="7937" max="7942" width="14.7109375" style="576" bestFit="1" customWidth="1"/>
    <col min="7943" max="7943" width="4.7109375" style="576" bestFit="1" customWidth="1"/>
    <col min="7944" max="8192" width="9.140625" style="576"/>
    <col min="8193" max="8198" width="14.7109375" style="576" bestFit="1" customWidth="1"/>
    <col min="8199" max="8199" width="4.7109375" style="576" bestFit="1" customWidth="1"/>
    <col min="8200" max="8448" width="9.140625" style="576"/>
    <col min="8449" max="8454" width="14.7109375" style="576" bestFit="1" customWidth="1"/>
    <col min="8455" max="8455" width="4.7109375" style="576" bestFit="1" customWidth="1"/>
    <col min="8456" max="8704" width="9.140625" style="576"/>
    <col min="8705" max="8710" width="14.7109375" style="576" bestFit="1" customWidth="1"/>
    <col min="8711" max="8711" width="4.7109375" style="576" bestFit="1" customWidth="1"/>
    <col min="8712" max="8960" width="9.140625" style="576"/>
    <col min="8961" max="8966" width="14.7109375" style="576" bestFit="1" customWidth="1"/>
    <col min="8967" max="8967" width="4.7109375" style="576" bestFit="1" customWidth="1"/>
    <col min="8968" max="9216" width="9.140625" style="576"/>
    <col min="9217" max="9222" width="14.7109375" style="576" bestFit="1" customWidth="1"/>
    <col min="9223" max="9223" width="4.7109375" style="576" bestFit="1" customWidth="1"/>
    <col min="9224" max="9472" width="9.140625" style="576"/>
    <col min="9473" max="9478" width="14.7109375" style="576" bestFit="1" customWidth="1"/>
    <col min="9479" max="9479" width="4.7109375" style="576" bestFit="1" customWidth="1"/>
    <col min="9480" max="9728" width="9.140625" style="576"/>
    <col min="9729" max="9734" width="14.7109375" style="576" bestFit="1" customWidth="1"/>
    <col min="9735" max="9735" width="4.7109375" style="576" bestFit="1" customWidth="1"/>
    <col min="9736" max="9984" width="9.140625" style="576"/>
    <col min="9985" max="9990" width="14.7109375" style="576" bestFit="1" customWidth="1"/>
    <col min="9991" max="9991" width="4.7109375" style="576" bestFit="1" customWidth="1"/>
    <col min="9992" max="10240" width="9.140625" style="576"/>
    <col min="10241" max="10246" width="14.7109375" style="576" bestFit="1" customWidth="1"/>
    <col min="10247" max="10247" width="4.7109375" style="576" bestFit="1" customWidth="1"/>
    <col min="10248" max="10496" width="9.140625" style="576"/>
    <col min="10497" max="10502" width="14.7109375" style="576" bestFit="1" customWidth="1"/>
    <col min="10503" max="10503" width="4.7109375" style="576" bestFit="1" customWidth="1"/>
    <col min="10504" max="10752" width="9.140625" style="576"/>
    <col min="10753" max="10758" width="14.7109375" style="576" bestFit="1" customWidth="1"/>
    <col min="10759" max="10759" width="4.7109375" style="576" bestFit="1" customWidth="1"/>
    <col min="10760" max="11008" width="9.140625" style="576"/>
    <col min="11009" max="11014" width="14.7109375" style="576" bestFit="1" customWidth="1"/>
    <col min="11015" max="11015" width="4.7109375" style="576" bestFit="1" customWidth="1"/>
    <col min="11016" max="11264" width="9.140625" style="576"/>
    <col min="11265" max="11270" width="14.7109375" style="576" bestFit="1" customWidth="1"/>
    <col min="11271" max="11271" width="4.7109375" style="576" bestFit="1" customWidth="1"/>
    <col min="11272" max="11520" width="9.140625" style="576"/>
    <col min="11521" max="11526" width="14.7109375" style="576" bestFit="1" customWidth="1"/>
    <col min="11527" max="11527" width="4.7109375" style="576" bestFit="1" customWidth="1"/>
    <col min="11528" max="11776" width="9.140625" style="576"/>
    <col min="11777" max="11782" width="14.7109375" style="576" bestFit="1" customWidth="1"/>
    <col min="11783" max="11783" width="4.7109375" style="576" bestFit="1" customWidth="1"/>
    <col min="11784" max="12032" width="9.140625" style="576"/>
    <col min="12033" max="12038" width="14.7109375" style="576" bestFit="1" customWidth="1"/>
    <col min="12039" max="12039" width="4.7109375" style="576" bestFit="1" customWidth="1"/>
    <col min="12040" max="12288" width="9.140625" style="576"/>
    <col min="12289" max="12294" width="14.7109375" style="576" bestFit="1" customWidth="1"/>
    <col min="12295" max="12295" width="4.7109375" style="576" bestFit="1" customWidth="1"/>
    <col min="12296" max="12544" width="9.140625" style="576"/>
    <col min="12545" max="12550" width="14.7109375" style="576" bestFit="1" customWidth="1"/>
    <col min="12551" max="12551" width="4.7109375" style="576" bestFit="1" customWidth="1"/>
    <col min="12552" max="12800" width="9.140625" style="576"/>
    <col min="12801" max="12806" width="14.7109375" style="576" bestFit="1" customWidth="1"/>
    <col min="12807" max="12807" width="4.7109375" style="576" bestFit="1" customWidth="1"/>
    <col min="12808" max="13056" width="9.140625" style="576"/>
    <col min="13057" max="13062" width="14.7109375" style="576" bestFit="1" customWidth="1"/>
    <col min="13063" max="13063" width="4.7109375" style="576" bestFit="1" customWidth="1"/>
    <col min="13064" max="13312" width="9.140625" style="576"/>
    <col min="13313" max="13318" width="14.7109375" style="576" bestFit="1" customWidth="1"/>
    <col min="13319" max="13319" width="4.7109375" style="576" bestFit="1" customWidth="1"/>
    <col min="13320" max="13568" width="9.140625" style="576"/>
    <col min="13569" max="13574" width="14.7109375" style="576" bestFit="1" customWidth="1"/>
    <col min="13575" max="13575" width="4.7109375" style="576" bestFit="1" customWidth="1"/>
    <col min="13576" max="13824" width="9.140625" style="576"/>
    <col min="13825" max="13830" width="14.7109375" style="576" bestFit="1" customWidth="1"/>
    <col min="13831" max="13831" width="4.7109375" style="576" bestFit="1" customWidth="1"/>
    <col min="13832" max="14080" width="9.140625" style="576"/>
    <col min="14081" max="14086" width="14.7109375" style="576" bestFit="1" customWidth="1"/>
    <col min="14087" max="14087" width="4.7109375" style="576" bestFit="1" customWidth="1"/>
    <col min="14088" max="14336" width="9.140625" style="576"/>
    <col min="14337" max="14342" width="14.7109375" style="576" bestFit="1" customWidth="1"/>
    <col min="14343" max="14343" width="4.7109375" style="576" bestFit="1" customWidth="1"/>
    <col min="14344" max="14592" width="9.140625" style="576"/>
    <col min="14593" max="14598" width="14.7109375" style="576" bestFit="1" customWidth="1"/>
    <col min="14599" max="14599" width="4.7109375" style="576" bestFit="1" customWidth="1"/>
    <col min="14600" max="14848" width="9.140625" style="576"/>
    <col min="14849" max="14854" width="14.7109375" style="576" bestFit="1" customWidth="1"/>
    <col min="14855" max="14855" width="4.7109375" style="576" bestFit="1" customWidth="1"/>
    <col min="14856" max="15104" width="9.140625" style="576"/>
    <col min="15105" max="15110" width="14.7109375" style="576" bestFit="1" customWidth="1"/>
    <col min="15111" max="15111" width="4.7109375" style="576" bestFit="1" customWidth="1"/>
    <col min="15112" max="15360" width="9.140625" style="576"/>
    <col min="15361" max="15366" width="14.7109375" style="576" bestFit="1" customWidth="1"/>
    <col min="15367" max="15367" width="4.7109375" style="576" bestFit="1" customWidth="1"/>
    <col min="15368" max="15616" width="9.140625" style="576"/>
    <col min="15617" max="15622" width="14.7109375" style="576" bestFit="1" customWidth="1"/>
    <col min="15623" max="15623" width="4.7109375" style="576" bestFit="1" customWidth="1"/>
    <col min="15624" max="15872" width="9.140625" style="576"/>
    <col min="15873" max="15878" width="14.7109375" style="576" bestFit="1" customWidth="1"/>
    <col min="15879" max="15879" width="4.7109375" style="576" bestFit="1" customWidth="1"/>
    <col min="15880" max="16128" width="9.140625" style="576"/>
    <col min="16129" max="16134" width="14.7109375" style="576" bestFit="1" customWidth="1"/>
    <col min="16135" max="16135" width="4.7109375" style="576" bestFit="1" customWidth="1"/>
    <col min="16136" max="16384" width="9.140625" style="576"/>
  </cols>
  <sheetData>
    <row r="1" spans="1:6" ht="18" customHeight="1" x14ac:dyDescent="0.2">
      <c r="A1" s="985" t="s">
        <v>6</v>
      </c>
      <c r="B1" s="985"/>
      <c r="C1" s="985"/>
      <c r="D1" s="985"/>
      <c r="E1" s="985"/>
      <c r="F1" s="985"/>
    </row>
    <row r="2" spans="1:6" s="731" customFormat="1" ht="18" customHeight="1" x14ac:dyDescent="0.2">
      <c r="A2" s="1028" t="s">
        <v>183</v>
      </c>
      <c r="B2" s="988" t="s">
        <v>178</v>
      </c>
      <c r="C2" s="989"/>
      <c r="D2" s="989"/>
      <c r="E2" s="989"/>
      <c r="F2" s="990"/>
    </row>
    <row r="3" spans="1:6" s="731" customFormat="1" ht="18" customHeight="1" x14ac:dyDescent="0.2">
      <c r="A3" s="1029"/>
      <c r="B3" s="745" t="s">
        <v>179</v>
      </c>
      <c r="C3" s="745" t="s">
        <v>180</v>
      </c>
      <c r="D3" s="745" t="s">
        <v>39</v>
      </c>
      <c r="E3" s="745" t="s">
        <v>181</v>
      </c>
      <c r="F3" s="745" t="s">
        <v>177</v>
      </c>
    </row>
    <row r="4" spans="1:6" s="731" customFormat="1" ht="18" customHeight="1" x14ac:dyDescent="0.2">
      <c r="A4" s="619" t="s">
        <v>72</v>
      </c>
      <c r="B4" s="792">
        <v>22.46</v>
      </c>
      <c r="C4" s="792">
        <v>10.68</v>
      </c>
      <c r="D4" s="792">
        <v>5.27</v>
      </c>
      <c r="E4" s="792">
        <v>0.1</v>
      </c>
      <c r="F4" s="792">
        <v>61.48</v>
      </c>
    </row>
    <row r="5" spans="1:6" s="731" customFormat="1" ht="18" customHeight="1" x14ac:dyDescent="0.2">
      <c r="A5" s="619" t="s">
        <v>75</v>
      </c>
      <c r="B5" s="792">
        <v>22.73</v>
      </c>
      <c r="C5" s="792">
        <v>15.14</v>
      </c>
      <c r="D5" s="792">
        <v>7.44</v>
      </c>
      <c r="E5" s="792">
        <v>0.15</v>
      </c>
      <c r="F5" s="792">
        <v>54.54</v>
      </c>
    </row>
    <row r="6" spans="1:6" s="731" customFormat="1" ht="18" customHeight="1" x14ac:dyDescent="0.2">
      <c r="A6" s="580" t="s">
        <v>74</v>
      </c>
      <c r="B6" s="786">
        <v>22.68</v>
      </c>
      <c r="C6" s="786">
        <v>13.45</v>
      </c>
      <c r="D6" s="786">
        <v>6.19</v>
      </c>
      <c r="E6" s="786">
        <v>0.06</v>
      </c>
      <c r="F6" s="786">
        <v>57.62</v>
      </c>
    </row>
    <row r="7" spans="1:6" s="731" customFormat="1" ht="18" customHeight="1" x14ac:dyDescent="0.2">
      <c r="A7" s="580" t="s">
        <v>73</v>
      </c>
      <c r="B7" s="786">
        <v>21.62</v>
      </c>
      <c r="C7" s="786">
        <v>13.44</v>
      </c>
      <c r="D7" s="786">
        <v>6.17</v>
      </c>
      <c r="E7" s="786">
        <v>0.05</v>
      </c>
      <c r="F7" s="786">
        <v>58.72</v>
      </c>
    </row>
    <row r="8" spans="1:6" s="731" customFormat="1" ht="18" customHeight="1" x14ac:dyDescent="0.2">
      <c r="A8" s="580" t="s">
        <v>799</v>
      </c>
      <c r="B8" s="786">
        <v>23.22</v>
      </c>
      <c r="C8" s="786">
        <v>9.32</v>
      </c>
      <c r="D8" s="786">
        <v>5</v>
      </c>
      <c r="E8" s="786">
        <v>0.17</v>
      </c>
      <c r="F8" s="786">
        <v>62.29</v>
      </c>
    </row>
    <row r="9" spans="1:6" s="731" customFormat="1" ht="18" customHeight="1" x14ac:dyDescent="0.2">
      <c r="A9" s="580" t="s">
        <v>960</v>
      </c>
      <c r="B9" s="786">
        <v>21.67</v>
      </c>
      <c r="C9" s="786">
        <v>8.16</v>
      </c>
      <c r="D9" s="786">
        <v>4.6900000000000004</v>
      </c>
      <c r="E9" s="786">
        <v>0.08</v>
      </c>
      <c r="F9" s="786">
        <v>65.400000000000006</v>
      </c>
    </row>
    <row r="10" spans="1:6" s="731" customFormat="1" ht="18" customHeight="1" x14ac:dyDescent="0.2">
      <c r="A10" s="580" t="s">
        <v>1066</v>
      </c>
      <c r="B10" s="786">
        <v>23.12</v>
      </c>
      <c r="C10" s="786">
        <v>9.0500000000000007</v>
      </c>
      <c r="D10" s="786">
        <v>4.3099999999999996</v>
      </c>
      <c r="E10" s="786">
        <v>0.12</v>
      </c>
      <c r="F10" s="786">
        <v>63.39</v>
      </c>
    </row>
    <row r="11" spans="1:6" s="731" customFormat="1" ht="15" customHeight="1" x14ac:dyDescent="0.2">
      <c r="A11" s="766" t="s">
        <v>946</v>
      </c>
      <c r="B11" s="793"/>
      <c r="C11" s="793"/>
      <c r="D11" s="793"/>
      <c r="E11" s="793"/>
      <c r="F11" s="793"/>
    </row>
    <row r="12" spans="1:6" s="731" customFormat="1" ht="13.5" customHeight="1" x14ac:dyDescent="0.2">
      <c r="A12" s="998" t="s">
        <v>1077</v>
      </c>
      <c r="B12" s="998"/>
      <c r="C12" s="998"/>
      <c r="D12" s="998"/>
      <c r="E12" s="998"/>
      <c r="F12" s="998"/>
    </row>
    <row r="13" spans="1:6" s="731" customFormat="1" ht="25.35" customHeight="1" x14ac:dyDescent="0.2">
      <c r="A13" s="999" t="s">
        <v>184</v>
      </c>
      <c r="B13" s="999"/>
      <c r="C13" s="999"/>
      <c r="D13" s="999"/>
      <c r="E13" s="999"/>
      <c r="F13" s="999"/>
    </row>
  </sheetData>
  <mergeCells count="5">
    <mergeCell ref="A1:F1"/>
    <mergeCell ref="A2:A3"/>
    <mergeCell ref="B2:F2"/>
    <mergeCell ref="A12:F12"/>
    <mergeCell ref="A13:F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3"/>
  <sheetViews>
    <sheetView zoomScaleNormal="100" workbookViewId="0">
      <selection activeCell="J15" sqref="J15"/>
    </sheetView>
  </sheetViews>
  <sheetFormatPr defaultRowHeight="12.75" x14ac:dyDescent="0.2"/>
  <cols>
    <col min="1" max="6" width="14.7109375" style="576" bestFit="1" customWidth="1"/>
    <col min="7" max="7" width="4.7109375" style="576" bestFit="1" customWidth="1"/>
    <col min="8" max="256" width="9.140625" style="576"/>
    <col min="257" max="262" width="14.7109375" style="576" bestFit="1" customWidth="1"/>
    <col min="263" max="263" width="4.7109375" style="576" bestFit="1" customWidth="1"/>
    <col min="264" max="512" width="9.140625" style="576"/>
    <col min="513" max="518" width="14.7109375" style="576" bestFit="1" customWidth="1"/>
    <col min="519" max="519" width="4.7109375" style="576" bestFit="1" customWidth="1"/>
    <col min="520" max="768" width="9.140625" style="576"/>
    <col min="769" max="774" width="14.7109375" style="576" bestFit="1" customWidth="1"/>
    <col min="775" max="775" width="4.7109375" style="576" bestFit="1" customWidth="1"/>
    <col min="776" max="1024" width="9.140625" style="576"/>
    <col min="1025" max="1030" width="14.7109375" style="576" bestFit="1" customWidth="1"/>
    <col min="1031" max="1031" width="4.7109375" style="576" bestFit="1" customWidth="1"/>
    <col min="1032" max="1280" width="9.140625" style="576"/>
    <col min="1281" max="1286" width="14.7109375" style="576" bestFit="1" customWidth="1"/>
    <col min="1287" max="1287" width="4.7109375" style="576" bestFit="1" customWidth="1"/>
    <col min="1288" max="1536" width="9.140625" style="576"/>
    <col min="1537" max="1542" width="14.7109375" style="576" bestFit="1" customWidth="1"/>
    <col min="1543" max="1543" width="4.7109375" style="576" bestFit="1" customWidth="1"/>
    <col min="1544" max="1792" width="9.140625" style="576"/>
    <col min="1793" max="1798" width="14.7109375" style="576" bestFit="1" customWidth="1"/>
    <col min="1799" max="1799" width="4.7109375" style="576" bestFit="1" customWidth="1"/>
    <col min="1800" max="2048" width="9.140625" style="576"/>
    <col min="2049" max="2054" width="14.7109375" style="576" bestFit="1" customWidth="1"/>
    <col min="2055" max="2055" width="4.7109375" style="576" bestFit="1" customWidth="1"/>
    <col min="2056" max="2304" width="9.140625" style="576"/>
    <col min="2305" max="2310" width="14.7109375" style="576" bestFit="1" customWidth="1"/>
    <col min="2311" max="2311" width="4.7109375" style="576" bestFit="1" customWidth="1"/>
    <col min="2312" max="2560" width="9.140625" style="576"/>
    <col min="2561" max="2566" width="14.7109375" style="576" bestFit="1" customWidth="1"/>
    <col min="2567" max="2567" width="4.7109375" style="576" bestFit="1" customWidth="1"/>
    <col min="2568" max="2816" width="9.140625" style="576"/>
    <col min="2817" max="2822" width="14.7109375" style="576" bestFit="1" customWidth="1"/>
    <col min="2823" max="2823" width="4.7109375" style="576" bestFit="1" customWidth="1"/>
    <col min="2824" max="3072" width="9.140625" style="576"/>
    <col min="3073" max="3078" width="14.7109375" style="576" bestFit="1" customWidth="1"/>
    <col min="3079" max="3079" width="4.7109375" style="576" bestFit="1" customWidth="1"/>
    <col min="3080" max="3328" width="9.140625" style="576"/>
    <col min="3329" max="3334" width="14.7109375" style="576" bestFit="1" customWidth="1"/>
    <col min="3335" max="3335" width="4.7109375" style="576" bestFit="1" customWidth="1"/>
    <col min="3336" max="3584" width="9.140625" style="576"/>
    <col min="3585" max="3590" width="14.7109375" style="576" bestFit="1" customWidth="1"/>
    <col min="3591" max="3591" width="4.7109375" style="576" bestFit="1" customWidth="1"/>
    <col min="3592" max="3840" width="9.140625" style="576"/>
    <col min="3841" max="3846" width="14.7109375" style="576" bestFit="1" customWidth="1"/>
    <col min="3847" max="3847" width="4.7109375" style="576" bestFit="1" customWidth="1"/>
    <col min="3848" max="4096" width="9.140625" style="576"/>
    <col min="4097" max="4102" width="14.7109375" style="576" bestFit="1" customWidth="1"/>
    <col min="4103" max="4103" width="4.7109375" style="576" bestFit="1" customWidth="1"/>
    <col min="4104" max="4352" width="9.140625" style="576"/>
    <col min="4353" max="4358" width="14.7109375" style="576" bestFit="1" customWidth="1"/>
    <col min="4359" max="4359" width="4.7109375" style="576" bestFit="1" customWidth="1"/>
    <col min="4360" max="4608" width="9.140625" style="576"/>
    <col min="4609" max="4614" width="14.7109375" style="576" bestFit="1" customWidth="1"/>
    <col min="4615" max="4615" width="4.7109375" style="576" bestFit="1" customWidth="1"/>
    <col min="4616" max="4864" width="9.140625" style="576"/>
    <col min="4865" max="4870" width="14.7109375" style="576" bestFit="1" customWidth="1"/>
    <col min="4871" max="4871" width="4.7109375" style="576" bestFit="1" customWidth="1"/>
    <col min="4872" max="5120" width="9.140625" style="576"/>
    <col min="5121" max="5126" width="14.7109375" style="576" bestFit="1" customWidth="1"/>
    <col min="5127" max="5127" width="4.7109375" style="576" bestFit="1" customWidth="1"/>
    <col min="5128" max="5376" width="9.140625" style="576"/>
    <col min="5377" max="5382" width="14.7109375" style="576" bestFit="1" customWidth="1"/>
    <col min="5383" max="5383" width="4.7109375" style="576" bestFit="1" customWidth="1"/>
    <col min="5384" max="5632" width="9.140625" style="576"/>
    <col min="5633" max="5638" width="14.7109375" style="576" bestFit="1" customWidth="1"/>
    <col min="5639" max="5639" width="4.7109375" style="576" bestFit="1" customWidth="1"/>
    <col min="5640" max="5888" width="9.140625" style="576"/>
    <col min="5889" max="5894" width="14.7109375" style="576" bestFit="1" customWidth="1"/>
    <col min="5895" max="5895" width="4.7109375" style="576" bestFit="1" customWidth="1"/>
    <col min="5896" max="6144" width="9.140625" style="576"/>
    <col min="6145" max="6150" width="14.7109375" style="576" bestFit="1" customWidth="1"/>
    <col min="6151" max="6151" width="4.7109375" style="576" bestFit="1" customWidth="1"/>
    <col min="6152" max="6400" width="9.140625" style="576"/>
    <col min="6401" max="6406" width="14.7109375" style="576" bestFit="1" customWidth="1"/>
    <col min="6407" max="6407" width="4.7109375" style="576" bestFit="1" customWidth="1"/>
    <col min="6408" max="6656" width="9.140625" style="576"/>
    <col min="6657" max="6662" width="14.7109375" style="576" bestFit="1" customWidth="1"/>
    <col min="6663" max="6663" width="4.7109375" style="576" bestFit="1" customWidth="1"/>
    <col min="6664" max="6912" width="9.140625" style="576"/>
    <col min="6913" max="6918" width="14.7109375" style="576" bestFit="1" customWidth="1"/>
    <col min="6919" max="6919" width="4.7109375" style="576" bestFit="1" customWidth="1"/>
    <col min="6920" max="7168" width="9.140625" style="576"/>
    <col min="7169" max="7174" width="14.7109375" style="576" bestFit="1" customWidth="1"/>
    <col min="7175" max="7175" width="4.7109375" style="576" bestFit="1" customWidth="1"/>
    <col min="7176" max="7424" width="9.140625" style="576"/>
    <col min="7425" max="7430" width="14.7109375" style="576" bestFit="1" customWidth="1"/>
    <col min="7431" max="7431" width="4.7109375" style="576" bestFit="1" customWidth="1"/>
    <col min="7432" max="7680" width="9.140625" style="576"/>
    <col min="7681" max="7686" width="14.7109375" style="576" bestFit="1" customWidth="1"/>
    <col min="7687" max="7687" width="4.7109375" style="576" bestFit="1" customWidth="1"/>
    <col min="7688" max="7936" width="9.140625" style="576"/>
    <col min="7937" max="7942" width="14.7109375" style="576" bestFit="1" customWidth="1"/>
    <col min="7943" max="7943" width="4.7109375" style="576" bestFit="1" customWidth="1"/>
    <col min="7944" max="8192" width="9.140625" style="576"/>
    <col min="8193" max="8198" width="14.7109375" style="576" bestFit="1" customWidth="1"/>
    <col min="8199" max="8199" width="4.7109375" style="576" bestFit="1" customWidth="1"/>
    <col min="8200" max="8448" width="9.140625" style="576"/>
    <col min="8449" max="8454" width="14.7109375" style="576" bestFit="1" customWidth="1"/>
    <col min="8455" max="8455" width="4.7109375" style="576" bestFit="1" customWidth="1"/>
    <col min="8456" max="8704" width="9.140625" style="576"/>
    <col min="8705" max="8710" width="14.7109375" style="576" bestFit="1" customWidth="1"/>
    <col min="8711" max="8711" width="4.7109375" style="576" bestFit="1" customWidth="1"/>
    <col min="8712" max="8960" width="9.140625" style="576"/>
    <col min="8961" max="8966" width="14.7109375" style="576" bestFit="1" customWidth="1"/>
    <col min="8967" max="8967" width="4.7109375" style="576" bestFit="1" customWidth="1"/>
    <col min="8968" max="9216" width="9.140625" style="576"/>
    <col min="9217" max="9222" width="14.7109375" style="576" bestFit="1" customWidth="1"/>
    <col min="9223" max="9223" width="4.7109375" style="576" bestFit="1" customWidth="1"/>
    <col min="9224" max="9472" width="9.140625" style="576"/>
    <col min="9473" max="9478" width="14.7109375" style="576" bestFit="1" customWidth="1"/>
    <col min="9479" max="9479" width="4.7109375" style="576" bestFit="1" customWidth="1"/>
    <col min="9480" max="9728" width="9.140625" style="576"/>
    <col min="9729" max="9734" width="14.7109375" style="576" bestFit="1" customWidth="1"/>
    <col min="9735" max="9735" width="4.7109375" style="576" bestFit="1" customWidth="1"/>
    <col min="9736" max="9984" width="9.140625" style="576"/>
    <col min="9985" max="9990" width="14.7109375" style="576" bestFit="1" customWidth="1"/>
    <col min="9991" max="9991" width="4.7109375" style="576" bestFit="1" customWidth="1"/>
    <col min="9992" max="10240" width="9.140625" style="576"/>
    <col min="10241" max="10246" width="14.7109375" style="576" bestFit="1" customWidth="1"/>
    <col min="10247" max="10247" width="4.7109375" style="576" bestFit="1" customWidth="1"/>
    <col min="10248" max="10496" width="9.140625" style="576"/>
    <col min="10497" max="10502" width="14.7109375" style="576" bestFit="1" customWidth="1"/>
    <col min="10503" max="10503" width="4.7109375" style="576" bestFit="1" customWidth="1"/>
    <col min="10504" max="10752" width="9.140625" style="576"/>
    <col min="10753" max="10758" width="14.7109375" style="576" bestFit="1" customWidth="1"/>
    <col min="10759" max="10759" width="4.7109375" style="576" bestFit="1" customWidth="1"/>
    <col min="10760" max="11008" width="9.140625" style="576"/>
    <col min="11009" max="11014" width="14.7109375" style="576" bestFit="1" customWidth="1"/>
    <col min="11015" max="11015" width="4.7109375" style="576" bestFit="1" customWidth="1"/>
    <col min="11016" max="11264" width="9.140625" style="576"/>
    <col min="11265" max="11270" width="14.7109375" style="576" bestFit="1" customWidth="1"/>
    <col min="11271" max="11271" width="4.7109375" style="576" bestFit="1" customWidth="1"/>
    <col min="11272" max="11520" width="9.140625" style="576"/>
    <col min="11521" max="11526" width="14.7109375" style="576" bestFit="1" customWidth="1"/>
    <col min="11527" max="11527" width="4.7109375" style="576" bestFit="1" customWidth="1"/>
    <col min="11528" max="11776" width="9.140625" style="576"/>
    <col min="11777" max="11782" width="14.7109375" style="576" bestFit="1" customWidth="1"/>
    <col min="11783" max="11783" width="4.7109375" style="576" bestFit="1" customWidth="1"/>
    <col min="11784" max="12032" width="9.140625" style="576"/>
    <col min="12033" max="12038" width="14.7109375" style="576" bestFit="1" customWidth="1"/>
    <col min="12039" max="12039" width="4.7109375" style="576" bestFit="1" customWidth="1"/>
    <col min="12040" max="12288" width="9.140625" style="576"/>
    <col min="12289" max="12294" width="14.7109375" style="576" bestFit="1" customWidth="1"/>
    <col min="12295" max="12295" width="4.7109375" style="576" bestFit="1" customWidth="1"/>
    <col min="12296" max="12544" width="9.140625" style="576"/>
    <col min="12545" max="12550" width="14.7109375" style="576" bestFit="1" customWidth="1"/>
    <col min="12551" max="12551" width="4.7109375" style="576" bestFit="1" customWidth="1"/>
    <col min="12552" max="12800" width="9.140625" style="576"/>
    <col min="12801" max="12806" width="14.7109375" style="576" bestFit="1" customWidth="1"/>
    <col min="12807" max="12807" width="4.7109375" style="576" bestFit="1" customWidth="1"/>
    <col min="12808" max="13056" width="9.140625" style="576"/>
    <col min="13057" max="13062" width="14.7109375" style="576" bestFit="1" customWidth="1"/>
    <col min="13063" max="13063" width="4.7109375" style="576" bestFit="1" customWidth="1"/>
    <col min="13064" max="13312" width="9.140625" style="576"/>
    <col min="13313" max="13318" width="14.7109375" style="576" bestFit="1" customWidth="1"/>
    <col min="13319" max="13319" width="4.7109375" style="576" bestFit="1" customWidth="1"/>
    <col min="13320" max="13568" width="9.140625" style="576"/>
    <col min="13569" max="13574" width="14.7109375" style="576" bestFit="1" customWidth="1"/>
    <col min="13575" max="13575" width="4.7109375" style="576" bestFit="1" customWidth="1"/>
    <col min="13576" max="13824" width="9.140625" style="576"/>
    <col min="13825" max="13830" width="14.7109375" style="576" bestFit="1" customWidth="1"/>
    <col min="13831" max="13831" width="4.7109375" style="576" bestFit="1" customWidth="1"/>
    <col min="13832" max="14080" width="9.140625" style="576"/>
    <col min="14081" max="14086" width="14.7109375" style="576" bestFit="1" customWidth="1"/>
    <col min="14087" max="14087" width="4.7109375" style="576" bestFit="1" customWidth="1"/>
    <col min="14088" max="14336" width="9.140625" style="576"/>
    <col min="14337" max="14342" width="14.7109375" style="576" bestFit="1" customWidth="1"/>
    <col min="14343" max="14343" width="4.7109375" style="576" bestFit="1" customWidth="1"/>
    <col min="14344" max="14592" width="9.140625" style="576"/>
    <col min="14593" max="14598" width="14.7109375" style="576" bestFit="1" customWidth="1"/>
    <col min="14599" max="14599" width="4.7109375" style="576" bestFit="1" customWidth="1"/>
    <col min="14600" max="14848" width="9.140625" style="576"/>
    <col min="14849" max="14854" width="14.7109375" style="576" bestFit="1" customWidth="1"/>
    <col min="14855" max="14855" width="4.7109375" style="576" bestFit="1" customWidth="1"/>
    <col min="14856" max="15104" width="9.140625" style="576"/>
    <col min="15105" max="15110" width="14.7109375" style="576" bestFit="1" customWidth="1"/>
    <col min="15111" max="15111" width="4.7109375" style="576" bestFit="1" customWidth="1"/>
    <col min="15112" max="15360" width="9.140625" style="576"/>
    <col min="15361" max="15366" width="14.7109375" style="576" bestFit="1" customWidth="1"/>
    <col min="15367" max="15367" width="4.7109375" style="576" bestFit="1" customWidth="1"/>
    <col min="15368" max="15616" width="9.140625" style="576"/>
    <col min="15617" max="15622" width="14.7109375" style="576" bestFit="1" customWidth="1"/>
    <col min="15623" max="15623" width="4.7109375" style="576" bestFit="1" customWidth="1"/>
    <col min="15624" max="15872" width="9.140625" style="576"/>
    <col min="15873" max="15878" width="14.7109375" style="576" bestFit="1" customWidth="1"/>
    <col min="15879" max="15879" width="4.7109375" style="576" bestFit="1" customWidth="1"/>
    <col min="15880" max="16128" width="9.140625" style="576"/>
    <col min="16129" max="16134" width="14.7109375" style="576" bestFit="1" customWidth="1"/>
    <col min="16135" max="16135" width="4.7109375" style="576" bestFit="1" customWidth="1"/>
    <col min="16136" max="16384" width="9.140625" style="576"/>
  </cols>
  <sheetData>
    <row r="1" spans="1:6" ht="21" customHeight="1" x14ac:dyDescent="0.2">
      <c r="A1" s="794" t="s">
        <v>7</v>
      </c>
      <c r="B1" s="794"/>
      <c r="C1" s="794"/>
      <c r="D1" s="794"/>
    </row>
    <row r="2" spans="1:6" s="731" customFormat="1" ht="18.75" customHeight="1" x14ac:dyDescent="0.2">
      <c r="A2" s="1030" t="s">
        <v>65</v>
      </c>
      <c r="B2" s="1032" t="s">
        <v>178</v>
      </c>
      <c r="C2" s="1033"/>
      <c r="D2" s="1033"/>
      <c r="E2" s="1033"/>
      <c r="F2" s="1034"/>
    </row>
    <row r="3" spans="1:6" s="731" customFormat="1" ht="18" customHeight="1" x14ac:dyDescent="0.2">
      <c r="A3" s="1031"/>
      <c r="B3" s="578" t="s">
        <v>179</v>
      </c>
      <c r="C3" s="578" t="s">
        <v>180</v>
      </c>
      <c r="D3" s="578" t="s">
        <v>39</v>
      </c>
      <c r="E3" s="578" t="s">
        <v>181</v>
      </c>
      <c r="F3" s="578" t="s">
        <v>177</v>
      </c>
    </row>
    <row r="4" spans="1:6" s="731" customFormat="1" ht="18" customHeight="1" x14ac:dyDescent="0.2">
      <c r="A4" s="695" t="s">
        <v>72</v>
      </c>
      <c r="B4" s="795">
        <v>0</v>
      </c>
      <c r="C4" s="795">
        <v>0</v>
      </c>
      <c r="D4" s="795">
        <v>0</v>
      </c>
      <c r="E4" s="795">
        <v>0</v>
      </c>
      <c r="F4" s="795">
        <v>100</v>
      </c>
    </row>
    <row r="5" spans="1:6" s="731" customFormat="1" ht="18" customHeight="1" x14ac:dyDescent="0.2">
      <c r="A5" s="695" t="s">
        <v>75</v>
      </c>
      <c r="B5" s="795">
        <v>0</v>
      </c>
      <c r="C5" s="795">
        <v>0</v>
      </c>
      <c r="D5" s="795">
        <v>0</v>
      </c>
      <c r="E5" s="795">
        <v>0</v>
      </c>
      <c r="F5" s="795">
        <v>100</v>
      </c>
    </row>
    <row r="6" spans="1:6" s="731" customFormat="1" ht="18" customHeight="1" x14ac:dyDescent="0.2">
      <c r="A6" s="697" t="s">
        <v>74</v>
      </c>
      <c r="B6" s="699">
        <v>0</v>
      </c>
      <c r="C6" s="699">
        <v>0</v>
      </c>
      <c r="D6" s="699">
        <v>0</v>
      </c>
      <c r="E6" s="699">
        <v>0</v>
      </c>
      <c r="F6" s="699">
        <v>100</v>
      </c>
    </row>
    <row r="7" spans="1:6" s="731" customFormat="1" ht="18" customHeight="1" x14ac:dyDescent="0.2">
      <c r="A7" s="697" t="s">
        <v>73</v>
      </c>
      <c r="B7" s="699">
        <v>0</v>
      </c>
      <c r="C7" s="699">
        <v>0</v>
      </c>
      <c r="D7" s="699">
        <v>0</v>
      </c>
      <c r="E7" s="699">
        <v>0</v>
      </c>
      <c r="F7" s="699">
        <v>0</v>
      </c>
    </row>
    <row r="8" spans="1:6" s="731" customFormat="1" ht="18" customHeight="1" x14ac:dyDescent="0.2">
      <c r="A8" s="697" t="s">
        <v>799</v>
      </c>
      <c r="B8" s="699">
        <v>0</v>
      </c>
      <c r="C8" s="699">
        <v>0</v>
      </c>
      <c r="D8" s="699">
        <v>0</v>
      </c>
      <c r="E8" s="699">
        <v>0</v>
      </c>
      <c r="F8" s="699">
        <v>100</v>
      </c>
    </row>
    <row r="9" spans="1:6" s="731" customFormat="1" ht="18" customHeight="1" x14ac:dyDescent="0.2">
      <c r="A9" s="697" t="s">
        <v>960</v>
      </c>
      <c r="B9" s="699">
        <v>0</v>
      </c>
      <c r="C9" s="699">
        <v>0</v>
      </c>
      <c r="D9" s="699">
        <v>0</v>
      </c>
      <c r="E9" s="699">
        <v>0</v>
      </c>
      <c r="F9" s="699">
        <v>100</v>
      </c>
    </row>
    <row r="10" spans="1:6" s="731" customFormat="1" ht="18" customHeight="1" x14ac:dyDescent="0.2">
      <c r="A10" s="697" t="s">
        <v>1066</v>
      </c>
      <c r="B10" s="699">
        <v>0</v>
      </c>
      <c r="C10" s="699">
        <v>0</v>
      </c>
      <c r="D10" s="699">
        <v>0</v>
      </c>
      <c r="E10" s="699">
        <v>0</v>
      </c>
      <c r="F10" s="699">
        <v>100</v>
      </c>
    </row>
    <row r="11" spans="1:6" s="731" customFormat="1" ht="18" customHeight="1" x14ac:dyDescent="0.2">
      <c r="A11" s="755" t="s">
        <v>946</v>
      </c>
      <c r="B11" s="764"/>
      <c r="C11" s="764"/>
      <c r="D11" s="764"/>
      <c r="E11" s="764"/>
      <c r="F11" s="764"/>
    </row>
    <row r="12" spans="1:6" s="731" customFormat="1" ht="18" customHeight="1" x14ac:dyDescent="0.2">
      <c r="A12" s="1035" t="s">
        <v>1077</v>
      </c>
      <c r="B12" s="1036"/>
      <c r="C12" s="1036"/>
      <c r="D12" s="1036"/>
      <c r="E12" s="1036"/>
      <c r="F12" s="1037"/>
    </row>
    <row r="13" spans="1:6" s="731" customFormat="1" ht="28.35" customHeight="1" x14ac:dyDescent="0.2">
      <c r="A13" s="1038" t="s">
        <v>185</v>
      </c>
      <c r="B13" s="1039"/>
      <c r="C13" s="1039"/>
      <c r="D13" s="1039"/>
      <c r="E13" s="1039"/>
      <c r="F13" s="1040"/>
    </row>
  </sheetData>
  <mergeCells count="4">
    <mergeCell ref="A2:A3"/>
    <mergeCell ref="B2:F2"/>
    <mergeCell ref="A12:F12"/>
    <mergeCell ref="A13:F13"/>
  </mergeCells>
  <pageMargins left="0.78431372549019618" right="0.78431372549019618" top="0.98039215686274517" bottom="0.98039215686274517" header="0.50980392156862753" footer="0.50980392156862753"/>
  <pageSetup paperSize="9" scale="98"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9"/>
  <sheetViews>
    <sheetView zoomScaleNormal="100" workbookViewId="0">
      <selection activeCell="J15" sqref="J15"/>
    </sheetView>
  </sheetViews>
  <sheetFormatPr defaultRowHeight="12.75" x14ac:dyDescent="0.2"/>
  <cols>
    <col min="1" max="1" width="6.42578125" style="576" bestFit="1" customWidth="1"/>
    <col min="2" max="2" width="20.7109375" style="576" bestFit="1" customWidth="1"/>
    <col min="3" max="3" width="10" style="576" bestFit="1" customWidth="1"/>
    <col min="4" max="4" width="13.85546875" style="576" bestFit="1" customWidth="1"/>
    <col min="5" max="5" width="7.7109375" style="576" bestFit="1" customWidth="1"/>
    <col min="6" max="7" width="6" style="576" bestFit="1" customWidth="1"/>
    <col min="8" max="8" width="9.7109375" style="576" bestFit="1" customWidth="1"/>
    <col min="9" max="9" width="10.7109375" style="576" bestFit="1" customWidth="1"/>
    <col min="10" max="10" width="10" style="576" bestFit="1" customWidth="1"/>
    <col min="11" max="11" width="35.140625" style="576" bestFit="1" customWidth="1"/>
    <col min="12" max="12" width="4.7109375" style="576" bestFit="1" customWidth="1"/>
    <col min="13" max="256" width="9.140625" style="576"/>
    <col min="257" max="257" width="6.42578125" style="576" bestFit="1" customWidth="1"/>
    <col min="258" max="258" width="20.7109375" style="576" bestFit="1" customWidth="1"/>
    <col min="259" max="259" width="10" style="576" bestFit="1" customWidth="1"/>
    <col min="260" max="260" width="13.85546875" style="576" bestFit="1" customWidth="1"/>
    <col min="261" max="261" width="7.7109375" style="576" bestFit="1" customWidth="1"/>
    <col min="262" max="263" width="6" style="576" bestFit="1" customWidth="1"/>
    <col min="264" max="264" width="9.7109375" style="576" bestFit="1" customWidth="1"/>
    <col min="265" max="265" width="10.7109375" style="576" bestFit="1" customWidth="1"/>
    <col min="266" max="266" width="10" style="576" bestFit="1" customWidth="1"/>
    <col min="267" max="267" width="35.140625" style="576" bestFit="1" customWidth="1"/>
    <col min="268" max="268" width="4.7109375" style="576" bestFit="1" customWidth="1"/>
    <col min="269" max="512" width="9.140625" style="576"/>
    <col min="513" max="513" width="6.42578125" style="576" bestFit="1" customWidth="1"/>
    <col min="514" max="514" width="20.7109375" style="576" bestFit="1" customWidth="1"/>
    <col min="515" max="515" width="10" style="576" bestFit="1" customWidth="1"/>
    <col min="516" max="516" width="13.85546875" style="576" bestFit="1" customWidth="1"/>
    <col min="517" max="517" width="7.7109375" style="576" bestFit="1" customWidth="1"/>
    <col min="518" max="519" width="6" style="576" bestFit="1" customWidth="1"/>
    <col min="520" max="520" width="9.7109375" style="576" bestFit="1" customWidth="1"/>
    <col min="521" max="521" width="10.7109375" style="576" bestFit="1" customWidth="1"/>
    <col min="522" max="522" width="10" style="576" bestFit="1" customWidth="1"/>
    <col min="523" max="523" width="35.140625" style="576" bestFit="1" customWidth="1"/>
    <col min="524" max="524" width="4.7109375" style="576" bestFit="1" customWidth="1"/>
    <col min="525" max="768" width="9.140625" style="576"/>
    <col min="769" max="769" width="6.42578125" style="576" bestFit="1" customWidth="1"/>
    <col min="770" max="770" width="20.7109375" style="576" bestFit="1" customWidth="1"/>
    <col min="771" max="771" width="10" style="576" bestFit="1" customWidth="1"/>
    <col min="772" max="772" width="13.85546875" style="576" bestFit="1" customWidth="1"/>
    <col min="773" max="773" width="7.7109375" style="576" bestFit="1" customWidth="1"/>
    <col min="774" max="775" width="6" style="576" bestFit="1" customWidth="1"/>
    <col min="776" max="776" width="9.7109375" style="576" bestFit="1" customWidth="1"/>
    <col min="777" max="777" width="10.7109375" style="576" bestFit="1" customWidth="1"/>
    <col min="778" max="778" width="10" style="576" bestFit="1" customWidth="1"/>
    <col min="779" max="779" width="35.140625" style="576" bestFit="1" customWidth="1"/>
    <col min="780" max="780" width="4.7109375" style="576" bestFit="1" customWidth="1"/>
    <col min="781" max="1024" width="9.140625" style="576"/>
    <col min="1025" max="1025" width="6.42578125" style="576" bestFit="1" customWidth="1"/>
    <col min="1026" max="1026" width="20.7109375" style="576" bestFit="1" customWidth="1"/>
    <col min="1027" max="1027" width="10" style="576" bestFit="1" customWidth="1"/>
    <col min="1028" max="1028" width="13.85546875" style="576" bestFit="1" customWidth="1"/>
    <col min="1029" max="1029" width="7.7109375" style="576" bestFit="1" customWidth="1"/>
    <col min="1030" max="1031" width="6" style="576" bestFit="1" customWidth="1"/>
    <col min="1032" max="1032" width="9.7109375" style="576" bestFit="1" customWidth="1"/>
    <col min="1033" max="1033" width="10.7109375" style="576" bestFit="1" customWidth="1"/>
    <col min="1034" max="1034" width="10" style="576" bestFit="1" customWidth="1"/>
    <col min="1035" max="1035" width="35.140625" style="576" bestFit="1" customWidth="1"/>
    <col min="1036" max="1036" width="4.7109375" style="576" bestFit="1" customWidth="1"/>
    <col min="1037" max="1280" width="9.140625" style="576"/>
    <col min="1281" max="1281" width="6.42578125" style="576" bestFit="1" customWidth="1"/>
    <col min="1282" max="1282" width="20.7109375" style="576" bestFit="1" customWidth="1"/>
    <col min="1283" max="1283" width="10" style="576" bestFit="1" customWidth="1"/>
    <col min="1284" max="1284" width="13.85546875" style="576" bestFit="1" customWidth="1"/>
    <col min="1285" max="1285" width="7.7109375" style="576" bestFit="1" customWidth="1"/>
    <col min="1286" max="1287" width="6" style="576" bestFit="1" customWidth="1"/>
    <col min="1288" max="1288" width="9.7109375" style="576" bestFit="1" customWidth="1"/>
    <col min="1289" max="1289" width="10.7109375" style="576" bestFit="1" customWidth="1"/>
    <col min="1290" max="1290" width="10" style="576" bestFit="1" customWidth="1"/>
    <col min="1291" max="1291" width="35.140625" style="576" bestFit="1" customWidth="1"/>
    <col min="1292" max="1292" width="4.7109375" style="576" bestFit="1" customWidth="1"/>
    <col min="1293" max="1536" width="9.140625" style="576"/>
    <col min="1537" max="1537" width="6.42578125" style="576" bestFit="1" customWidth="1"/>
    <col min="1538" max="1538" width="20.7109375" style="576" bestFit="1" customWidth="1"/>
    <col min="1539" max="1539" width="10" style="576" bestFit="1" customWidth="1"/>
    <col min="1540" max="1540" width="13.85546875" style="576" bestFit="1" customWidth="1"/>
    <col min="1541" max="1541" width="7.7109375" style="576" bestFit="1" customWidth="1"/>
    <col min="1542" max="1543" width="6" style="576" bestFit="1" customWidth="1"/>
    <col min="1544" max="1544" width="9.7109375" style="576" bestFit="1" customWidth="1"/>
    <col min="1545" max="1545" width="10.7109375" style="576" bestFit="1" customWidth="1"/>
    <col min="1546" max="1546" width="10" style="576" bestFit="1" customWidth="1"/>
    <col min="1547" max="1547" width="35.140625" style="576" bestFit="1" customWidth="1"/>
    <col min="1548" max="1548" width="4.7109375" style="576" bestFit="1" customWidth="1"/>
    <col min="1549" max="1792" width="9.140625" style="576"/>
    <col min="1793" max="1793" width="6.42578125" style="576" bestFit="1" customWidth="1"/>
    <col min="1794" max="1794" width="20.7109375" style="576" bestFit="1" customWidth="1"/>
    <col min="1795" max="1795" width="10" style="576" bestFit="1" customWidth="1"/>
    <col min="1796" max="1796" width="13.85546875" style="576" bestFit="1" customWidth="1"/>
    <col min="1797" max="1797" width="7.7109375" style="576" bestFit="1" customWidth="1"/>
    <col min="1798" max="1799" width="6" style="576" bestFit="1" customWidth="1"/>
    <col min="1800" max="1800" width="9.7109375" style="576" bestFit="1" customWidth="1"/>
    <col min="1801" max="1801" width="10.7109375" style="576" bestFit="1" customWidth="1"/>
    <col min="1802" max="1802" width="10" style="576" bestFit="1" customWidth="1"/>
    <col min="1803" max="1803" width="35.140625" style="576" bestFit="1" customWidth="1"/>
    <col min="1804" max="1804" width="4.7109375" style="576" bestFit="1" customWidth="1"/>
    <col min="1805" max="2048" width="9.140625" style="576"/>
    <col min="2049" max="2049" width="6.42578125" style="576" bestFit="1" customWidth="1"/>
    <col min="2050" max="2050" width="20.7109375" style="576" bestFit="1" customWidth="1"/>
    <col min="2051" max="2051" width="10" style="576" bestFit="1" customWidth="1"/>
    <col min="2052" max="2052" width="13.85546875" style="576" bestFit="1" customWidth="1"/>
    <col min="2053" max="2053" width="7.7109375" style="576" bestFit="1" customWidth="1"/>
    <col min="2054" max="2055" width="6" style="576" bestFit="1" customWidth="1"/>
    <col min="2056" max="2056" width="9.7109375" style="576" bestFit="1" customWidth="1"/>
    <col min="2057" max="2057" width="10.7109375" style="576" bestFit="1" customWidth="1"/>
    <col min="2058" max="2058" width="10" style="576" bestFit="1" customWidth="1"/>
    <col min="2059" max="2059" width="35.140625" style="576" bestFit="1" customWidth="1"/>
    <col min="2060" max="2060" width="4.7109375" style="576" bestFit="1" customWidth="1"/>
    <col min="2061" max="2304" width="9.140625" style="576"/>
    <col min="2305" max="2305" width="6.42578125" style="576" bestFit="1" customWidth="1"/>
    <col min="2306" max="2306" width="20.7109375" style="576" bestFit="1" customWidth="1"/>
    <col min="2307" max="2307" width="10" style="576" bestFit="1" customWidth="1"/>
    <col min="2308" max="2308" width="13.85546875" style="576" bestFit="1" customWidth="1"/>
    <col min="2309" max="2309" width="7.7109375" style="576" bestFit="1" customWidth="1"/>
    <col min="2310" max="2311" width="6" style="576" bestFit="1" customWidth="1"/>
    <col min="2312" max="2312" width="9.7109375" style="576" bestFit="1" customWidth="1"/>
    <col min="2313" max="2313" width="10.7109375" style="576" bestFit="1" customWidth="1"/>
    <col min="2314" max="2314" width="10" style="576" bestFit="1" customWidth="1"/>
    <col min="2315" max="2315" width="35.140625" style="576" bestFit="1" customWidth="1"/>
    <col min="2316" max="2316" width="4.7109375" style="576" bestFit="1" customWidth="1"/>
    <col min="2317" max="2560" width="9.140625" style="576"/>
    <col min="2561" max="2561" width="6.42578125" style="576" bestFit="1" customWidth="1"/>
    <col min="2562" max="2562" width="20.7109375" style="576" bestFit="1" customWidth="1"/>
    <col min="2563" max="2563" width="10" style="576" bestFit="1" customWidth="1"/>
    <col min="2564" max="2564" width="13.85546875" style="576" bestFit="1" customWidth="1"/>
    <col min="2565" max="2565" width="7.7109375" style="576" bestFit="1" customWidth="1"/>
    <col min="2566" max="2567" width="6" style="576" bestFit="1" customWidth="1"/>
    <col min="2568" max="2568" width="9.7109375" style="576" bestFit="1" customWidth="1"/>
    <col min="2569" max="2569" width="10.7109375" style="576" bestFit="1" customWidth="1"/>
    <col min="2570" max="2570" width="10" style="576" bestFit="1" customWidth="1"/>
    <col min="2571" max="2571" width="35.140625" style="576" bestFit="1" customWidth="1"/>
    <col min="2572" max="2572" width="4.7109375" style="576" bestFit="1" customWidth="1"/>
    <col min="2573" max="2816" width="9.140625" style="576"/>
    <col min="2817" max="2817" width="6.42578125" style="576" bestFit="1" customWidth="1"/>
    <col min="2818" max="2818" width="20.7109375" style="576" bestFit="1" customWidth="1"/>
    <col min="2819" max="2819" width="10" style="576" bestFit="1" customWidth="1"/>
    <col min="2820" max="2820" width="13.85546875" style="576" bestFit="1" customWidth="1"/>
    <col min="2821" max="2821" width="7.7109375" style="576" bestFit="1" customWidth="1"/>
    <col min="2822" max="2823" width="6" style="576" bestFit="1" customWidth="1"/>
    <col min="2824" max="2824" width="9.7109375" style="576" bestFit="1" customWidth="1"/>
    <col min="2825" max="2825" width="10.7109375" style="576" bestFit="1" customWidth="1"/>
    <col min="2826" max="2826" width="10" style="576" bestFit="1" customWidth="1"/>
    <col min="2827" max="2827" width="35.140625" style="576" bestFit="1" customWidth="1"/>
    <col min="2828" max="2828" width="4.7109375" style="576" bestFit="1" customWidth="1"/>
    <col min="2829" max="3072" width="9.140625" style="576"/>
    <col min="3073" max="3073" width="6.42578125" style="576" bestFit="1" customWidth="1"/>
    <col min="3074" max="3074" width="20.7109375" style="576" bestFit="1" customWidth="1"/>
    <col min="3075" max="3075" width="10" style="576" bestFit="1" customWidth="1"/>
    <col min="3076" max="3076" width="13.85546875" style="576" bestFit="1" customWidth="1"/>
    <col min="3077" max="3077" width="7.7109375" style="576" bestFit="1" customWidth="1"/>
    <col min="3078" max="3079" width="6" style="576" bestFit="1" customWidth="1"/>
    <col min="3080" max="3080" width="9.7109375" style="576" bestFit="1" customWidth="1"/>
    <col min="3081" max="3081" width="10.7109375" style="576" bestFit="1" customWidth="1"/>
    <col min="3082" max="3082" width="10" style="576" bestFit="1" customWidth="1"/>
    <col min="3083" max="3083" width="35.140625" style="576" bestFit="1" customWidth="1"/>
    <col min="3084" max="3084" width="4.7109375" style="576" bestFit="1" customWidth="1"/>
    <col min="3085" max="3328" width="9.140625" style="576"/>
    <col min="3329" max="3329" width="6.42578125" style="576" bestFit="1" customWidth="1"/>
    <col min="3330" max="3330" width="20.7109375" style="576" bestFit="1" customWidth="1"/>
    <col min="3331" max="3331" width="10" style="576" bestFit="1" customWidth="1"/>
    <col min="3332" max="3332" width="13.85546875" style="576" bestFit="1" customWidth="1"/>
    <col min="3333" max="3333" width="7.7109375" style="576" bestFit="1" customWidth="1"/>
    <col min="3334" max="3335" width="6" style="576" bestFit="1" customWidth="1"/>
    <col min="3336" max="3336" width="9.7109375" style="576" bestFit="1" customWidth="1"/>
    <col min="3337" max="3337" width="10.7109375" style="576" bestFit="1" customWidth="1"/>
    <col min="3338" max="3338" width="10" style="576" bestFit="1" customWidth="1"/>
    <col min="3339" max="3339" width="35.140625" style="576" bestFit="1" customWidth="1"/>
    <col min="3340" max="3340" width="4.7109375" style="576" bestFit="1" customWidth="1"/>
    <col min="3341" max="3584" width="9.140625" style="576"/>
    <col min="3585" max="3585" width="6.42578125" style="576" bestFit="1" customWidth="1"/>
    <col min="3586" max="3586" width="20.7109375" style="576" bestFit="1" customWidth="1"/>
    <col min="3587" max="3587" width="10" style="576" bestFit="1" customWidth="1"/>
    <col min="3588" max="3588" width="13.85546875" style="576" bestFit="1" customWidth="1"/>
    <col min="3589" max="3589" width="7.7109375" style="576" bestFit="1" customWidth="1"/>
    <col min="3590" max="3591" width="6" style="576" bestFit="1" customWidth="1"/>
    <col min="3592" max="3592" width="9.7109375" style="576" bestFit="1" customWidth="1"/>
    <col min="3593" max="3593" width="10.7109375" style="576" bestFit="1" customWidth="1"/>
    <col min="3594" max="3594" width="10" style="576" bestFit="1" customWidth="1"/>
    <col min="3595" max="3595" width="35.140625" style="576" bestFit="1" customWidth="1"/>
    <col min="3596" max="3596" width="4.7109375" style="576" bestFit="1" customWidth="1"/>
    <col min="3597" max="3840" width="9.140625" style="576"/>
    <col min="3841" max="3841" width="6.42578125" style="576" bestFit="1" customWidth="1"/>
    <col min="3842" max="3842" width="20.7109375" style="576" bestFit="1" customWidth="1"/>
    <col min="3843" max="3843" width="10" style="576" bestFit="1" customWidth="1"/>
    <col min="3844" max="3844" width="13.85546875" style="576" bestFit="1" customWidth="1"/>
    <col min="3845" max="3845" width="7.7109375" style="576" bestFit="1" customWidth="1"/>
    <col min="3846" max="3847" width="6" style="576" bestFit="1" customWidth="1"/>
    <col min="3848" max="3848" width="9.7109375" style="576" bestFit="1" customWidth="1"/>
    <col min="3849" max="3849" width="10.7109375" style="576" bestFit="1" customWidth="1"/>
    <col min="3850" max="3850" width="10" style="576" bestFit="1" customWidth="1"/>
    <col min="3851" max="3851" width="35.140625" style="576" bestFit="1" customWidth="1"/>
    <col min="3852" max="3852" width="4.7109375" style="576" bestFit="1" customWidth="1"/>
    <col min="3853" max="4096" width="9.140625" style="576"/>
    <col min="4097" max="4097" width="6.42578125" style="576" bestFit="1" customWidth="1"/>
    <col min="4098" max="4098" width="20.7109375" style="576" bestFit="1" customWidth="1"/>
    <col min="4099" max="4099" width="10" style="576" bestFit="1" customWidth="1"/>
    <col min="4100" max="4100" width="13.85546875" style="576" bestFit="1" customWidth="1"/>
    <col min="4101" max="4101" width="7.7109375" style="576" bestFit="1" customWidth="1"/>
    <col min="4102" max="4103" width="6" style="576" bestFit="1" customWidth="1"/>
    <col min="4104" max="4104" width="9.7109375" style="576" bestFit="1" customWidth="1"/>
    <col min="4105" max="4105" width="10.7109375" style="576" bestFit="1" customWidth="1"/>
    <col min="4106" max="4106" width="10" style="576" bestFit="1" customWidth="1"/>
    <col min="4107" max="4107" width="35.140625" style="576" bestFit="1" customWidth="1"/>
    <col min="4108" max="4108" width="4.7109375" style="576" bestFit="1" customWidth="1"/>
    <col min="4109" max="4352" width="9.140625" style="576"/>
    <col min="4353" max="4353" width="6.42578125" style="576" bestFit="1" customWidth="1"/>
    <col min="4354" max="4354" width="20.7109375" style="576" bestFit="1" customWidth="1"/>
    <col min="4355" max="4355" width="10" style="576" bestFit="1" customWidth="1"/>
    <col min="4356" max="4356" width="13.85546875" style="576" bestFit="1" customWidth="1"/>
    <col min="4357" max="4357" width="7.7109375" style="576" bestFit="1" customWidth="1"/>
    <col min="4358" max="4359" width="6" style="576" bestFit="1" customWidth="1"/>
    <col min="4360" max="4360" width="9.7109375" style="576" bestFit="1" customWidth="1"/>
    <col min="4361" max="4361" width="10.7109375" style="576" bestFit="1" customWidth="1"/>
    <col min="4362" max="4362" width="10" style="576" bestFit="1" customWidth="1"/>
    <col min="4363" max="4363" width="35.140625" style="576" bestFit="1" customWidth="1"/>
    <col min="4364" max="4364" width="4.7109375" style="576" bestFit="1" customWidth="1"/>
    <col min="4365" max="4608" width="9.140625" style="576"/>
    <col min="4609" max="4609" width="6.42578125" style="576" bestFit="1" customWidth="1"/>
    <col min="4610" max="4610" width="20.7109375" style="576" bestFit="1" customWidth="1"/>
    <col min="4611" max="4611" width="10" style="576" bestFit="1" customWidth="1"/>
    <col min="4612" max="4612" width="13.85546875" style="576" bestFit="1" customWidth="1"/>
    <col min="4613" max="4613" width="7.7109375" style="576" bestFit="1" customWidth="1"/>
    <col min="4614" max="4615" width="6" style="576" bestFit="1" customWidth="1"/>
    <col min="4616" max="4616" width="9.7109375" style="576" bestFit="1" customWidth="1"/>
    <col min="4617" max="4617" width="10.7109375" style="576" bestFit="1" customWidth="1"/>
    <col min="4618" max="4618" width="10" style="576" bestFit="1" customWidth="1"/>
    <col min="4619" max="4619" width="35.140625" style="576" bestFit="1" customWidth="1"/>
    <col min="4620" max="4620" width="4.7109375" style="576" bestFit="1" customWidth="1"/>
    <col min="4621" max="4864" width="9.140625" style="576"/>
    <col min="4865" max="4865" width="6.42578125" style="576" bestFit="1" customWidth="1"/>
    <col min="4866" max="4866" width="20.7109375" style="576" bestFit="1" customWidth="1"/>
    <col min="4867" max="4867" width="10" style="576" bestFit="1" customWidth="1"/>
    <col min="4868" max="4868" width="13.85546875" style="576" bestFit="1" customWidth="1"/>
    <col min="4869" max="4869" width="7.7109375" style="576" bestFit="1" customWidth="1"/>
    <col min="4870" max="4871" width="6" style="576" bestFit="1" customWidth="1"/>
    <col min="4872" max="4872" width="9.7109375" style="576" bestFit="1" customWidth="1"/>
    <col min="4873" max="4873" width="10.7109375" style="576" bestFit="1" customWidth="1"/>
    <col min="4874" max="4874" width="10" style="576" bestFit="1" customWidth="1"/>
    <col min="4875" max="4875" width="35.140625" style="576" bestFit="1" customWidth="1"/>
    <col min="4876" max="4876" width="4.7109375" style="576" bestFit="1" customWidth="1"/>
    <col min="4877" max="5120" width="9.140625" style="576"/>
    <col min="5121" max="5121" width="6.42578125" style="576" bestFit="1" customWidth="1"/>
    <col min="5122" max="5122" width="20.7109375" style="576" bestFit="1" customWidth="1"/>
    <col min="5123" max="5123" width="10" style="576" bestFit="1" customWidth="1"/>
    <col min="5124" max="5124" width="13.85546875" style="576" bestFit="1" customWidth="1"/>
    <col min="5125" max="5125" width="7.7109375" style="576" bestFit="1" customWidth="1"/>
    <col min="5126" max="5127" width="6" style="576" bestFit="1" customWidth="1"/>
    <col min="5128" max="5128" width="9.7109375" style="576" bestFit="1" customWidth="1"/>
    <col min="5129" max="5129" width="10.7109375" style="576" bestFit="1" customWidth="1"/>
    <col min="5130" max="5130" width="10" style="576" bestFit="1" customWidth="1"/>
    <col min="5131" max="5131" width="35.140625" style="576" bestFit="1" customWidth="1"/>
    <col min="5132" max="5132" width="4.7109375" style="576" bestFit="1" customWidth="1"/>
    <col min="5133" max="5376" width="9.140625" style="576"/>
    <col min="5377" max="5377" width="6.42578125" style="576" bestFit="1" customWidth="1"/>
    <col min="5378" max="5378" width="20.7109375" style="576" bestFit="1" customWidth="1"/>
    <col min="5379" max="5379" width="10" style="576" bestFit="1" customWidth="1"/>
    <col min="5380" max="5380" width="13.85546875" style="576" bestFit="1" customWidth="1"/>
    <col min="5381" max="5381" width="7.7109375" style="576" bestFit="1" customWidth="1"/>
    <col min="5382" max="5383" width="6" style="576" bestFit="1" customWidth="1"/>
    <col min="5384" max="5384" width="9.7109375" style="576" bestFit="1" customWidth="1"/>
    <col min="5385" max="5385" width="10.7109375" style="576" bestFit="1" customWidth="1"/>
    <col min="5386" max="5386" width="10" style="576" bestFit="1" customWidth="1"/>
    <col min="5387" max="5387" width="35.140625" style="576" bestFit="1" customWidth="1"/>
    <col min="5388" max="5388" width="4.7109375" style="576" bestFit="1" customWidth="1"/>
    <col min="5389" max="5632" width="9.140625" style="576"/>
    <col min="5633" max="5633" width="6.42578125" style="576" bestFit="1" customWidth="1"/>
    <col min="5634" max="5634" width="20.7109375" style="576" bestFit="1" customWidth="1"/>
    <col min="5635" max="5635" width="10" style="576" bestFit="1" customWidth="1"/>
    <col min="5636" max="5636" width="13.85546875" style="576" bestFit="1" customWidth="1"/>
    <col min="5637" max="5637" width="7.7109375" style="576" bestFit="1" customWidth="1"/>
    <col min="5638" max="5639" width="6" style="576" bestFit="1" customWidth="1"/>
    <col min="5640" max="5640" width="9.7109375" style="576" bestFit="1" customWidth="1"/>
    <col min="5641" max="5641" width="10.7109375" style="576" bestFit="1" customWidth="1"/>
    <col min="5642" max="5642" width="10" style="576" bestFit="1" customWidth="1"/>
    <col min="5643" max="5643" width="35.140625" style="576" bestFit="1" customWidth="1"/>
    <col min="5644" max="5644" width="4.7109375" style="576" bestFit="1" customWidth="1"/>
    <col min="5645" max="5888" width="9.140625" style="576"/>
    <col min="5889" max="5889" width="6.42578125" style="576" bestFit="1" customWidth="1"/>
    <col min="5890" max="5890" width="20.7109375" style="576" bestFit="1" customWidth="1"/>
    <col min="5891" max="5891" width="10" style="576" bestFit="1" customWidth="1"/>
    <col min="5892" max="5892" width="13.85546875" style="576" bestFit="1" customWidth="1"/>
    <col min="5893" max="5893" width="7.7109375" style="576" bestFit="1" customWidth="1"/>
    <col min="5894" max="5895" width="6" style="576" bestFit="1" customWidth="1"/>
    <col min="5896" max="5896" width="9.7109375" style="576" bestFit="1" customWidth="1"/>
    <col min="5897" max="5897" width="10.7109375" style="576" bestFit="1" customWidth="1"/>
    <col min="5898" max="5898" width="10" style="576" bestFit="1" customWidth="1"/>
    <col min="5899" max="5899" width="35.140625" style="576" bestFit="1" customWidth="1"/>
    <col min="5900" max="5900" width="4.7109375" style="576" bestFit="1" customWidth="1"/>
    <col min="5901" max="6144" width="9.140625" style="576"/>
    <col min="6145" max="6145" width="6.42578125" style="576" bestFit="1" customWidth="1"/>
    <col min="6146" max="6146" width="20.7109375" style="576" bestFit="1" customWidth="1"/>
    <col min="6147" max="6147" width="10" style="576" bestFit="1" customWidth="1"/>
    <col min="6148" max="6148" width="13.85546875" style="576" bestFit="1" customWidth="1"/>
    <col min="6149" max="6149" width="7.7109375" style="576" bestFit="1" customWidth="1"/>
    <col min="6150" max="6151" width="6" style="576" bestFit="1" customWidth="1"/>
    <col min="6152" max="6152" width="9.7109375" style="576" bestFit="1" customWidth="1"/>
    <col min="6153" max="6153" width="10.7109375" style="576" bestFit="1" customWidth="1"/>
    <col min="6154" max="6154" width="10" style="576" bestFit="1" customWidth="1"/>
    <col min="6155" max="6155" width="35.140625" style="576" bestFit="1" customWidth="1"/>
    <col min="6156" max="6156" width="4.7109375" style="576" bestFit="1" customWidth="1"/>
    <col min="6157" max="6400" width="9.140625" style="576"/>
    <col min="6401" max="6401" width="6.42578125" style="576" bestFit="1" customWidth="1"/>
    <col min="6402" max="6402" width="20.7109375" style="576" bestFit="1" customWidth="1"/>
    <col min="6403" max="6403" width="10" style="576" bestFit="1" customWidth="1"/>
    <col min="6404" max="6404" width="13.85546875" style="576" bestFit="1" customWidth="1"/>
    <col min="6405" max="6405" width="7.7109375" style="576" bestFit="1" customWidth="1"/>
    <col min="6406" max="6407" width="6" style="576" bestFit="1" customWidth="1"/>
    <col min="6408" max="6408" width="9.7109375" style="576" bestFit="1" customWidth="1"/>
    <col min="6409" max="6409" width="10.7109375" style="576" bestFit="1" customWidth="1"/>
    <col min="6410" max="6410" width="10" style="576" bestFit="1" customWidth="1"/>
    <col min="6411" max="6411" width="35.140625" style="576" bestFit="1" customWidth="1"/>
    <col min="6412" max="6412" width="4.7109375" style="576" bestFit="1" customWidth="1"/>
    <col min="6413" max="6656" width="9.140625" style="576"/>
    <col min="6657" max="6657" width="6.42578125" style="576" bestFit="1" customWidth="1"/>
    <col min="6658" max="6658" width="20.7109375" style="576" bestFit="1" customWidth="1"/>
    <col min="6659" max="6659" width="10" style="576" bestFit="1" customWidth="1"/>
    <col min="6660" max="6660" width="13.85546875" style="576" bestFit="1" customWidth="1"/>
    <col min="6661" max="6661" width="7.7109375" style="576" bestFit="1" customWidth="1"/>
    <col min="6662" max="6663" width="6" style="576" bestFit="1" customWidth="1"/>
    <col min="6664" max="6664" width="9.7109375" style="576" bestFit="1" customWidth="1"/>
    <col min="6665" max="6665" width="10.7109375" style="576" bestFit="1" customWidth="1"/>
    <col min="6666" max="6666" width="10" style="576" bestFit="1" customWidth="1"/>
    <col min="6667" max="6667" width="35.140625" style="576" bestFit="1" customWidth="1"/>
    <col min="6668" max="6668" width="4.7109375" style="576" bestFit="1" customWidth="1"/>
    <col min="6669" max="6912" width="9.140625" style="576"/>
    <col min="6913" max="6913" width="6.42578125" style="576" bestFit="1" customWidth="1"/>
    <col min="6914" max="6914" width="20.7109375" style="576" bestFit="1" customWidth="1"/>
    <col min="6915" max="6915" width="10" style="576" bestFit="1" customWidth="1"/>
    <col min="6916" max="6916" width="13.85546875" style="576" bestFit="1" customWidth="1"/>
    <col min="6917" max="6917" width="7.7109375" style="576" bestFit="1" customWidth="1"/>
    <col min="6918" max="6919" width="6" style="576" bestFit="1" customWidth="1"/>
    <col min="6920" max="6920" width="9.7109375" style="576" bestFit="1" customWidth="1"/>
    <col min="6921" max="6921" width="10.7109375" style="576" bestFit="1" customWidth="1"/>
    <col min="6922" max="6922" width="10" style="576" bestFit="1" customWidth="1"/>
    <col min="6923" max="6923" width="35.140625" style="576" bestFit="1" customWidth="1"/>
    <col min="6924" max="6924" width="4.7109375" style="576" bestFit="1" customWidth="1"/>
    <col min="6925" max="7168" width="9.140625" style="576"/>
    <col min="7169" max="7169" width="6.42578125" style="576" bestFit="1" customWidth="1"/>
    <col min="7170" max="7170" width="20.7109375" style="576" bestFit="1" customWidth="1"/>
    <col min="7171" max="7171" width="10" style="576" bestFit="1" customWidth="1"/>
    <col min="7172" max="7172" width="13.85546875" style="576" bestFit="1" customWidth="1"/>
    <col min="7173" max="7173" width="7.7109375" style="576" bestFit="1" customWidth="1"/>
    <col min="7174" max="7175" width="6" style="576" bestFit="1" customWidth="1"/>
    <col min="7176" max="7176" width="9.7109375" style="576" bestFit="1" customWidth="1"/>
    <col min="7177" max="7177" width="10.7109375" style="576" bestFit="1" customWidth="1"/>
    <col min="7178" max="7178" width="10" style="576" bestFit="1" customWidth="1"/>
    <col min="7179" max="7179" width="35.140625" style="576" bestFit="1" customWidth="1"/>
    <col min="7180" max="7180" width="4.7109375" style="576" bestFit="1" customWidth="1"/>
    <col min="7181" max="7424" width="9.140625" style="576"/>
    <col min="7425" max="7425" width="6.42578125" style="576" bestFit="1" customWidth="1"/>
    <col min="7426" max="7426" width="20.7109375" style="576" bestFit="1" customWidth="1"/>
    <col min="7427" max="7427" width="10" style="576" bestFit="1" customWidth="1"/>
    <col min="7428" max="7428" width="13.85546875" style="576" bestFit="1" customWidth="1"/>
    <col min="7429" max="7429" width="7.7109375" style="576" bestFit="1" customWidth="1"/>
    <col min="7430" max="7431" width="6" style="576" bestFit="1" customWidth="1"/>
    <col min="7432" max="7432" width="9.7109375" style="576" bestFit="1" customWidth="1"/>
    <col min="7433" max="7433" width="10.7109375" style="576" bestFit="1" customWidth="1"/>
    <col min="7434" max="7434" width="10" style="576" bestFit="1" customWidth="1"/>
    <col min="7435" max="7435" width="35.140625" style="576" bestFit="1" customWidth="1"/>
    <col min="7436" max="7436" width="4.7109375" style="576" bestFit="1" customWidth="1"/>
    <col min="7437" max="7680" width="9.140625" style="576"/>
    <col min="7681" max="7681" width="6.42578125" style="576" bestFit="1" customWidth="1"/>
    <col min="7682" max="7682" width="20.7109375" style="576" bestFit="1" customWidth="1"/>
    <col min="7683" max="7683" width="10" style="576" bestFit="1" customWidth="1"/>
    <col min="7684" max="7684" width="13.85546875" style="576" bestFit="1" customWidth="1"/>
    <col min="7685" max="7685" width="7.7109375" style="576" bestFit="1" customWidth="1"/>
    <col min="7686" max="7687" width="6" style="576" bestFit="1" customWidth="1"/>
    <col min="7688" max="7688" width="9.7109375" style="576" bestFit="1" customWidth="1"/>
    <col min="7689" max="7689" width="10.7109375" style="576" bestFit="1" customWidth="1"/>
    <col min="7690" max="7690" width="10" style="576" bestFit="1" customWidth="1"/>
    <col min="7691" max="7691" width="35.140625" style="576" bestFit="1" customWidth="1"/>
    <col min="7692" max="7692" width="4.7109375" style="576" bestFit="1" customWidth="1"/>
    <col min="7693" max="7936" width="9.140625" style="576"/>
    <col min="7937" max="7937" width="6.42578125" style="576" bestFit="1" customWidth="1"/>
    <col min="7938" max="7938" width="20.7109375" style="576" bestFit="1" customWidth="1"/>
    <col min="7939" max="7939" width="10" style="576" bestFit="1" customWidth="1"/>
    <col min="7940" max="7940" width="13.85546875" style="576" bestFit="1" customWidth="1"/>
    <col min="7941" max="7941" width="7.7109375" style="576" bestFit="1" customWidth="1"/>
    <col min="7942" max="7943" width="6" style="576" bestFit="1" customWidth="1"/>
    <col min="7944" max="7944" width="9.7109375" style="576" bestFit="1" customWidth="1"/>
    <col min="7945" max="7945" width="10.7109375" style="576" bestFit="1" customWidth="1"/>
    <col min="7946" max="7946" width="10" style="576" bestFit="1" customWidth="1"/>
    <col min="7947" max="7947" width="35.140625" style="576" bestFit="1" customWidth="1"/>
    <col min="7948" max="7948" width="4.7109375" style="576" bestFit="1" customWidth="1"/>
    <col min="7949" max="8192" width="9.140625" style="576"/>
    <col min="8193" max="8193" width="6.42578125" style="576" bestFit="1" customWidth="1"/>
    <col min="8194" max="8194" width="20.7109375" style="576" bestFit="1" customWidth="1"/>
    <col min="8195" max="8195" width="10" style="576" bestFit="1" customWidth="1"/>
    <col min="8196" max="8196" width="13.85546875" style="576" bestFit="1" customWidth="1"/>
    <col min="8197" max="8197" width="7.7109375" style="576" bestFit="1" customWidth="1"/>
    <col min="8198" max="8199" width="6" style="576" bestFit="1" customWidth="1"/>
    <col min="8200" max="8200" width="9.7109375" style="576" bestFit="1" customWidth="1"/>
    <col min="8201" max="8201" width="10.7109375" style="576" bestFit="1" customWidth="1"/>
    <col min="8202" max="8202" width="10" style="576" bestFit="1" customWidth="1"/>
    <col min="8203" max="8203" width="35.140625" style="576" bestFit="1" customWidth="1"/>
    <col min="8204" max="8204" width="4.7109375" style="576" bestFit="1" customWidth="1"/>
    <col min="8205" max="8448" width="9.140625" style="576"/>
    <col min="8449" max="8449" width="6.42578125" style="576" bestFit="1" customWidth="1"/>
    <col min="8450" max="8450" width="20.7109375" style="576" bestFit="1" customWidth="1"/>
    <col min="8451" max="8451" width="10" style="576" bestFit="1" customWidth="1"/>
    <col min="8452" max="8452" width="13.85546875" style="576" bestFit="1" customWidth="1"/>
    <col min="8453" max="8453" width="7.7109375" style="576" bestFit="1" customWidth="1"/>
    <col min="8454" max="8455" width="6" style="576" bestFit="1" customWidth="1"/>
    <col min="8456" max="8456" width="9.7109375" style="576" bestFit="1" customWidth="1"/>
    <col min="8457" max="8457" width="10.7109375" style="576" bestFit="1" customWidth="1"/>
    <col min="8458" max="8458" width="10" style="576" bestFit="1" customWidth="1"/>
    <col min="8459" max="8459" width="35.140625" style="576" bestFit="1" customWidth="1"/>
    <col min="8460" max="8460" width="4.7109375" style="576" bestFit="1" customWidth="1"/>
    <col min="8461" max="8704" width="9.140625" style="576"/>
    <col min="8705" max="8705" width="6.42578125" style="576" bestFit="1" customWidth="1"/>
    <col min="8706" max="8706" width="20.7109375" style="576" bestFit="1" customWidth="1"/>
    <col min="8707" max="8707" width="10" style="576" bestFit="1" customWidth="1"/>
    <col min="8708" max="8708" width="13.85546875" style="576" bestFit="1" customWidth="1"/>
    <col min="8709" max="8709" width="7.7109375" style="576" bestFit="1" customWidth="1"/>
    <col min="8710" max="8711" width="6" style="576" bestFit="1" customWidth="1"/>
    <col min="8712" max="8712" width="9.7109375" style="576" bestFit="1" customWidth="1"/>
    <col min="8713" max="8713" width="10.7109375" style="576" bestFit="1" customWidth="1"/>
    <col min="8714" max="8714" width="10" style="576" bestFit="1" customWidth="1"/>
    <col min="8715" max="8715" width="35.140625" style="576" bestFit="1" customWidth="1"/>
    <col min="8716" max="8716" width="4.7109375" style="576" bestFit="1" customWidth="1"/>
    <col min="8717" max="8960" width="9.140625" style="576"/>
    <col min="8961" max="8961" width="6.42578125" style="576" bestFit="1" customWidth="1"/>
    <col min="8962" max="8962" width="20.7109375" style="576" bestFit="1" customWidth="1"/>
    <col min="8963" max="8963" width="10" style="576" bestFit="1" customWidth="1"/>
    <col min="8964" max="8964" width="13.85546875" style="576" bestFit="1" customWidth="1"/>
    <col min="8965" max="8965" width="7.7109375" style="576" bestFit="1" customWidth="1"/>
    <col min="8966" max="8967" width="6" style="576" bestFit="1" customWidth="1"/>
    <col min="8968" max="8968" width="9.7109375" style="576" bestFit="1" customWidth="1"/>
    <col min="8969" max="8969" width="10.7109375" style="576" bestFit="1" customWidth="1"/>
    <col min="8970" max="8970" width="10" style="576" bestFit="1" customWidth="1"/>
    <col min="8971" max="8971" width="35.140625" style="576" bestFit="1" customWidth="1"/>
    <col min="8972" max="8972" width="4.7109375" style="576" bestFit="1" customWidth="1"/>
    <col min="8973" max="9216" width="9.140625" style="576"/>
    <col min="9217" max="9217" width="6.42578125" style="576" bestFit="1" customWidth="1"/>
    <col min="9218" max="9218" width="20.7109375" style="576" bestFit="1" customWidth="1"/>
    <col min="9219" max="9219" width="10" style="576" bestFit="1" customWidth="1"/>
    <col min="9220" max="9220" width="13.85546875" style="576" bestFit="1" customWidth="1"/>
    <col min="9221" max="9221" width="7.7109375" style="576" bestFit="1" customWidth="1"/>
    <col min="9222" max="9223" width="6" style="576" bestFit="1" customWidth="1"/>
    <col min="9224" max="9224" width="9.7109375" style="576" bestFit="1" customWidth="1"/>
    <col min="9225" max="9225" width="10.7109375" style="576" bestFit="1" customWidth="1"/>
    <col min="9226" max="9226" width="10" style="576" bestFit="1" customWidth="1"/>
    <col min="9227" max="9227" width="35.140625" style="576" bestFit="1" customWidth="1"/>
    <col min="9228" max="9228" width="4.7109375" style="576" bestFit="1" customWidth="1"/>
    <col min="9229" max="9472" width="9.140625" style="576"/>
    <col min="9473" max="9473" width="6.42578125" style="576" bestFit="1" customWidth="1"/>
    <col min="9474" max="9474" width="20.7109375" style="576" bestFit="1" customWidth="1"/>
    <col min="9475" max="9475" width="10" style="576" bestFit="1" customWidth="1"/>
    <col min="9476" max="9476" width="13.85546875" style="576" bestFit="1" customWidth="1"/>
    <col min="9477" max="9477" width="7.7109375" style="576" bestFit="1" customWidth="1"/>
    <col min="9478" max="9479" width="6" style="576" bestFit="1" customWidth="1"/>
    <col min="9480" max="9480" width="9.7109375" style="576" bestFit="1" customWidth="1"/>
    <col min="9481" max="9481" width="10.7109375" style="576" bestFit="1" customWidth="1"/>
    <col min="9482" max="9482" width="10" style="576" bestFit="1" customWidth="1"/>
    <col min="9483" max="9483" width="35.140625" style="576" bestFit="1" customWidth="1"/>
    <col min="9484" max="9484" width="4.7109375" style="576" bestFit="1" customWidth="1"/>
    <col min="9485" max="9728" width="9.140625" style="576"/>
    <col min="9729" max="9729" width="6.42578125" style="576" bestFit="1" customWidth="1"/>
    <col min="9730" max="9730" width="20.7109375" style="576" bestFit="1" customWidth="1"/>
    <col min="9731" max="9731" width="10" style="576" bestFit="1" customWidth="1"/>
    <col min="9732" max="9732" width="13.85546875" style="576" bestFit="1" customWidth="1"/>
    <col min="9733" max="9733" width="7.7109375" style="576" bestFit="1" customWidth="1"/>
    <col min="9734" max="9735" width="6" style="576" bestFit="1" customWidth="1"/>
    <col min="9736" max="9736" width="9.7109375" style="576" bestFit="1" customWidth="1"/>
    <col min="9737" max="9737" width="10.7109375" style="576" bestFit="1" customWidth="1"/>
    <col min="9738" max="9738" width="10" style="576" bestFit="1" customWidth="1"/>
    <col min="9739" max="9739" width="35.140625" style="576" bestFit="1" customWidth="1"/>
    <col min="9740" max="9740" width="4.7109375" style="576" bestFit="1" customWidth="1"/>
    <col min="9741" max="9984" width="9.140625" style="576"/>
    <col min="9985" max="9985" width="6.42578125" style="576" bestFit="1" customWidth="1"/>
    <col min="9986" max="9986" width="20.7109375" style="576" bestFit="1" customWidth="1"/>
    <col min="9987" max="9987" width="10" style="576" bestFit="1" customWidth="1"/>
    <col min="9988" max="9988" width="13.85546875" style="576" bestFit="1" customWidth="1"/>
    <col min="9989" max="9989" width="7.7109375" style="576" bestFit="1" customWidth="1"/>
    <col min="9990" max="9991" width="6" style="576" bestFit="1" customWidth="1"/>
    <col min="9992" max="9992" width="9.7109375" style="576" bestFit="1" customWidth="1"/>
    <col min="9993" max="9993" width="10.7109375" style="576" bestFit="1" customWidth="1"/>
    <col min="9994" max="9994" width="10" style="576" bestFit="1" customWidth="1"/>
    <col min="9995" max="9995" width="35.140625" style="576" bestFit="1" customWidth="1"/>
    <col min="9996" max="9996" width="4.7109375" style="576" bestFit="1" customWidth="1"/>
    <col min="9997" max="10240" width="9.140625" style="576"/>
    <col min="10241" max="10241" width="6.42578125" style="576" bestFit="1" customWidth="1"/>
    <col min="10242" max="10242" width="20.7109375" style="576" bestFit="1" customWidth="1"/>
    <col min="10243" max="10243" width="10" style="576" bestFit="1" customWidth="1"/>
    <col min="10244" max="10244" width="13.85546875" style="576" bestFit="1" customWidth="1"/>
    <col min="10245" max="10245" width="7.7109375" style="576" bestFit="1" customWidth="1"/>
    <col min="10246" max="10247" width="6" style="576" bestFit="1" customWidth="1"/>
    <col min="10248" max="10248" width="9.7109375" style="576" bestFit="1" customWidth="1"/>
    <col min="10249" max="10249" width="10.7109375" style="576" bestFit="1" customWidth="1"/>
    <col min="10250" max="10250" width="10" style="576" bestFit="1" customWidth="1"/>
    <col min="10251" max="10251" width="35.140625" style="576" bestFit="1" customWidth="1"/>
    <col min="10252" max="10252" width="4.7109375" style="576" bestFit="1" customWidth="1"/>
    <col min="10253" max="10496" width="9.140625" style="576"/>
    <col min="10497" max="10497" width="6.42578125" style="576" bestFit="1" customWidth="1"/>
    <col min="10498" max="10498" width="20.7109375" style="576" bestFit="1" customWidth="1"/>
    <col min="10499" max="10499" width="10" style="576" bestFit="1" customWidth="1"/>
    <col min="10500" max="10500" width="13.85546875" style="576" bestFit="1" customWidth="1"/>
    <col min="10501" max="10501" width="7.7109375" style="576" bestFit="1" customWidth="1"/>
    <col min="10502" max="10503" width="6" style="576" bestFit="1" customWidth="1"/>
    <col min="10504" max="10504" width="9.7109375" style="576" bestFit="1" customWidth="1"/>
    <col min="10505" max="10505" width="10.7109375" style="576" bestFit="1" customWidth="1"/>
    <col min="10506" max="10506" width="10" style="576" bestFit="1" customWidth="1"/>
    <col min="10507" max="10507" width="35.140625" style="576" bestFit="1" customWidth="1"/>
    <col min="10508" max="10508" width="4.7109375" style="576" bestFit="1" customWidth="1"/>
    <col min="10509" max="10752" width="9.140625" style="576"/>
    <col min="10753" max="10753" width="6.42578125" style="576" bestFit="1" customWidth="1"/>
    <col min="10754" max="10754" width="20.7109375" style="576" bestFit="1" customWidth="1"/>
    <col min="10755" max="10755" width="10" style="576" bestFit="1" customWidth="1"/>
    <col min="10756" max="10756" width="13.85546875" style="576" bestFit="1" customWidth="1"/>
    <col min="10757" max="10757" width="7.7109375" style="576" bestFit="1" customWidth="1"/>
    <col min="10758" max="10759" width="6" style="576" bestFit="1" customWidth="1"/>
    <col min="10760" max="10760" width="9.7109375" style="576" bestFit="1" customWidth="1"/>
    <col min="10761" max="10761" width="10.7109375" style="576" bestFit="1" customWidth="1"/>
    <col min="10762" max="10762" width="10" style="576" bestFit="1" customWidth="1"/>
    <col min="10763" max="10763" width="35.140625" style="576" bestFit="1" customWidth="1"/>
    <col min="10764" max="10764" width="4.7109375" style="576" bestFit="1" customWidth="1"/>
    <col min="10765" max="11008" width="9.140625" style="576"/>
    <col min="11009" max="11009" width="6.42578125" style="576" bestFit="1" customWidth="1"/>
    <col min="11010" max="11010" width="20.7109375" style="576" bestFit="1" customWidth="1"/>
    <col min="11011" max="11011" width="10" style="576" bestFit="1" customWidth="1"/>
    <col min="11012" max="11012" width="13.85546875" style="576" bestFit="1" customWidth="1"/>
    <col min="11013" max="11013" width="7.7109375" style="576" bestFit="1" customWidth="1"/>
    <col min="11014" max="11015" width="6" style="576" bestFit="1" customWidth="1"/>
    <col min="11016" max="11016" width="9.7109375" style="576" bestFit="1" customWidth="1"/>
    <col min="11017" max="11017" width="10.7109375" style="576" bestFit="1" customWidth="1"/>
    <col min="11018" max="11018" width="10" style="576" bestFit="1" customWidth="1"/>
    <col min="11019" max="11019" width="35.140625" style="576" bestFit="1" customWidth="1"/>
    <col min="11020" max="11020" width="4.7109375" style="576" bestFit="1" customWidth="1"/>
    <col min="11021" max="11264" width="9.140625" style="576"/>
    <col min="11265" max="11265" width="6.42578125" style="576" bestFit="1" customWidth="1"/>
    <col min="11266" max="11266" width="20.7109375" style="576" bestFit="1" customWidth="1"/>
    <col min="11267" max="11267" width="10" style="576" bestFit="1" customWidth="1"/>
    <col min="11268" max="11268" width="13.85546875" style="576" bestFit="1" customWidth="1"/>
    <col min="11269" max="11269" width="7.7109375" style="576" bestFit="1" customWidth="1"/>
    <col min="11270" max="11271" width="6" style="576" bestFit="1" customWidth="1"/>
    <col min="11272" max="11272" width="9.7109375" style="576" bestFit="1" customWidth="1"/>
    <col min="11273" max="11273" width="10.7109375" style="576" bestFit="1" customWidth="1"/>
    <col min="11274" max="11274" width="10" style="576" bestFit="1" customWidth="1"/>
    <col min="11275" max="11275" width="35.140625" style="576" bestFit="1" customWidth="1"/>
    <col min="11276" max="11276" width="4.7109375" style="576" bestFit="1" customWidth="1"/>
    <col min="11277" max="11520" width="9.140625" style="576"/>
    <col min="11521" max="11521" width="6.42578125" style="576" bestFit="1" customWidth="1"/>
    <col min="11522" max="11522" width="20.7109375" style="576" bestFit="1" customWidth="1"/>
    <col min="11523" max="11523" width="10" style="576" bestFit="1" customWidth="1"/>
    <col min="11524" max="11524" width="13.85546875" style="576" bestFit="1" customWidth="1"/>
    <col min="11525" max="11525" width="7.7109375" style="576" bestFit="1" customWidth="1"/>
    <col min="11526" max="11527" width="6" style="576" bestFit="1" customWidth="1"/>
    <col min="11528" max="11528" width="9.7109375" style="576" bestFit="1" customWidth="1"/>
    <col min="11529" max="11529" width="10.7109375" style="576" bestFit="1" customWidth="1"/>
    <col min="11530" max="11530" width="10" style="576" bestFit="1" customWidth="1"/>
    <col min="11531" max="11531" width="35.140625" style="576" bestFit="1" customWidth="1"/>
    <col min="11532" max="11532" width="4.7109375" style="576" bestFit="1" customWidth="1"/>
    <col min="11533" max="11776" width="9.140625" style="576"/>
    <col min="11777" max="11777" width="6.42578125" style="576" bestFit="1" customWidth="1"/>
    <col min="11778" max="11778" width="20.7109375" style="576" bestFit="1" customWidth="1"/>
    <col min="11779" max="11779" width="10" style="576" bestFit="1" customWidth="1"/>
    <col min="11780" max="11780" width="13.85546875" style="576" bestFit="1" customWidth="1"/>
    <col min="11781" max="11781" width="7.7109375" style="576" bestFit="1" customWidth="1"/>
    <col min="11782" max="11783" width="6" style="576" bestFit="1" customWidth="1"/>
    <col min="11784" max="11784" width="9.7109375" style="576" bestFit="1" customWidth="1"/>
    <col min="11785" max="11785" width="10.7109375" style="576" bestFit="1" customWidth="1"/>
    <col min="11786" max="11786" width="10" style="576" bestFit="1" customWidth="1"/>
    <col min="11787" max="11787" width="35.140625" style="576" bestFit="1" customWidth="1"/>
    <col min="11788" max="11788" width="4.7109375" style="576" bestFit="1" customWidth="1"/>
    <col min="11789" max="12032" width="9.140625" style="576"/>
    <col min="12033" max="12033" width="6.42578125" style="576" bestFit="1" customWidth="1"/>
    <col min="12034" max="12034" width="20.7109375" style="576" bestFit="1" customWidth="1"/>
    <col min="12035" max="12035" width="10" style="576" bestFit="1" customWidth="1"/>
    <col min="12036" max="12036" width="13.85546875" style="576" bestFit="1" customWidth="1"/>
    <col min="12037" max="12037" width="7.7109375" style="576" bestFit="1" customWidth="1"/>
    <col min="12038" max="12039" width="6" style="576" bestFit="1" customWidth="1"/>
    <col min="12040" max="12040" width="9.7109375" style="576" bestFit="1" customWidth="1"/>
    <col min="12041" max="12041" width="10.7109375" style="576" bestFit="1" customWidth="1"/>
    <col min="12042" max="12042" width="10" style="576" bestFit="1" customWidth="1"/>
    <col min="12043" max="12043" width="35.140625" style="576" bestFit="1" customWidth="1"/>
    <col min="12044" max="12044" width="4.7109375" style="576" bestFit="1" customWidth="1"/>
    <col min="12045" max="12288" width="9.140625" style="576"/>
    <col min="12289" max="12289" width="6.42578125" style="576" bestFit="1" customWidth="1"/>
    <col min="12290" max="12290" width="20.7109375" style="576" bestFit="1" customWidth="1"/>
    <col min="12291" max="12291" width="10" style="576" bestFit="1" customWidth="1"/>
    <col min="12292" max="12292" width="13.85546875" style="576" bestFit="1" customWidth="1"/>
    <col min="12293" max="12293" width="7.7109375" style="576" bestFit="1" customWidth="1"/>
    <col min="12294" max="12295" width="6" style="576" bestFit="1" customWidth="1"/>
    <col min="12296" max="12296" width="9.7109375" style="576" bestFit="1" customWidth="1"/>
    <col min="12297" max="12297" width="10.7109375" style="576" bestFit="1" customWidth="1"/>
    <col min="12298" max="12298" width="10" style="576" bestFit="1" customWidth="1"/>
    <col min="12299" max="12299" width="35.140625" style="576" bestFit="1" customWidth="1"/>
    <col min="12300" max="12300" width="4.7109375" style="576" bestFit="1" customWidth="1"/>
    <col min="12301" max="12544" width="9.140625" style="576"/>
    <col min="12545" max="12545" width="6.42578125" style="576" bestFit="1" customWidth="1"/>
    <col min="12546" max="12546" width="20.7109375" style="576" bestFit="1" customWidth="1"/>
    <col min="12547" max="12547" width="10" style="576" bestFit="1" customWidth="1"/>
    <col min="12548" max="12548" width="13.85546875" style="576" bestFit="1" customWidth="1"/>
    <col min="12549" max="12549" width="7.7109375" style="576" bestFit="1" customWidth="1"/>
    <col min="12550" max="12551" width="6" style="576" bestFit="1" customWidth="1"/>
    <col min="12552" max="12552" width="9.7109375" style="576" bestFit="1" customWidth="1"/>
    <col min="12553" max="12553" width="10.7109375" style="576" bestFit="1" customWidth="1"/>
    <col min="12554" max="12554" width="10" style="576" bestFit="1" customWidth="1"/>
    <col min="12555" max="12555" width="35.140625" style="576" bestFit="1" customWidth="1"/>
    <col min="12556" max="12556" width="4.7109375" style="576" bestFit="1" customWidth="1"/>
    <col min="12557" max="12800" width="9.140625" style="576"/>
    <col min="12801" max="12801" width="6.42578125" style="576" bestFit="1" customWidth="1"/>
    <col min="12802" max="12802" width="20.7109375" style="576" bestFit="1" customWidth="1"/>
    <col min="12803" max="12803" width="10" style="576" bestFit="1" customWidth="1"/>
    <col min="12804" max="12804" width="13.85546875" style="576" bestFit="1" customWidth="1"/>
    <col min="12805" max="12805" width="7.7109375" style="576" bestFit="1" customWidth="1"/>
    <col min="12806" max="12807" width="6" style="576" bestFit="1" customWidth="1"/>
    <col min="12808" max="12808" width="9.7109375" style="576" bestFit="1" customWidth="1"/>
    <col min="12809" max="12809" width="10.7109375" style="576" bestFit="1" customWidth="1"/>
    <col min="12810" max="12810" width="10" style="576" bestFit="1" customWidth="1"/>
    <col min="12811" max="12811" width="35.140625" style="576" bestFit="1" customWidth="1"/>
    <col min="12812" max="12812" width="4.7109375" style="576" bestFit="1" customWidth="1"/>
    <col min="12813" max="13056" width="9.140625" style="576"/>
    <col min="13057" max="13057" width="6.42578125" style="576" bestFit="1" customWidth="1"/>
    <col min="13058" max="13058" width="20.7109375" style="576" bestFit="1" customWidth="1"/>
    <col min="13059" max="13059" width="10" style="576" bestFit="1" customWidth="1"/>
    <col min="13060" max="13060" width="13.85546875" style="576" bestFit="1" customWidth="1"/>
    <col min="13061" max="13061" width="7.7109375" style="576" bestFit="1" customWidth="1"/>
    <col min="13062" max="13063" width="6" style="576" bestFit="1" customWidth="1"/>
    <col min="13064" max="13064" width="9.7109375" style="576" bestFit="1" customWidth="1"/>
    <col min="13065" max="13065" width="10.7109375" style="576" bestFit="1" customWidth="1"/>
    <col min="13066" max="13066" width="10" style="576" bestFit="1" customWidth="1"/>
    <col min="13067" max="13067" width="35.140625" style="576" bestFit="1" customWidth="1"/>
    <col min="13068" max="13068" width="4.7109375" style="576" bestFit="1" customWidth="1"/>
    <col min="13069" max="13312" width="9.140625" style="576"/>
    <col min="13313" max="13313" width="6.42578125" style="576" bestFit="1" customWidth="1"/>
    <col min="13314" max="13314" width="20.7109375" style="576" bestFit="1" customWidth="1"/>
    <col min="13315" max="13315" width="10" style="576" bestFit="1" customWidth="1"/>
    <col min="13316" max="13316" width="13.85546875" style="576" bestFit="1" customWidth="1"/>
    <col min="13317" max="13317" width="7.7109375" style="576" bestFit="1" customWidth="1"/>
    <col min="13318" max="13319" width="6" style="576" bestFit="1" customWidth="1"/>
    <col min="13320" max="13320" width="9.7109375" style="576" bestFit="1" customWidth="1"/>
    <col min="13321" max="13321" width="10.7109375" style="576" bestFit="1" customWidth="1"/>
    <col min="13322" max="13322" width="10" style="576" bestFit="1" customWidth="1"/>
    <col min="13323" max="13323" width="35.140625" style="576" bestFit="1" customWidth="1"/>
    <col min="13324" max="13324" width="4.7109375" style="576" bestFit="1" customWidth="1"/>
    <col min="13325" max="13568" width="9.140625" style="576"/>
    <col min="13569" max="13569" width="6.42578125" style="576" bestFit="1" customWidth="1"/>
    <col min="13570" max="13570" width="20.7109375" style="576" bestFit="1" customWidth="1"/>
    <col min="13571" max="13571" width="10" style="576" bestFit="1" customWidth="1"/>
    <col min="13572" max="13572" width="13.85546875" style="576" bestFit="1" customWidth="1"/>
    <col min="13573" max="13573" width="7.7109375" style="576" bestFit="1" customWidth="1"/>
    <col min="13574" max="13575" width="6" style="576" bestFit="1" customWidth="1"/>
    <col min="13576" max="13576" width="9.7109375" style="576" bestFit="1" customWidth="1"/>
    <col min="13577" max="13577" width="10.7109375" style="576" bestFit="1" customWidth="1"/>
    <col min="13578" max="13578" width="10" style="576" bestFit="1" customWidth="1"/>
    <col min="13579" max="13579" width="35.140625" style="576" bestFit="1" customWidth="1"/>
    <col min="13580" max="13580" width="4.7109375" style="576" bestFit="1" customWidth="1"/>
    <col min="13581" max="13824" width="9.140625" style="576"/>
    <col min="13825" max="13825" width="6.42578125" style="576" bestFit="1" customWidth="1"/>
    <col min="13826" max="13826" width="20.7109375" style="576" bestFit="1" customWidth="1"/>
    <col min="13827" max="13827" width="10" style="576" bestFit="1" customWidth="1"/>
    <col min="13828" max="13828" width="13.85546875" style="576" bestFit="1" customWidth="1"/>
    <col min="13829" max="13829" width="7.7109375" style="576" bestFit="1" customWidth="1"/>
    <col min="13830" max="13831" width="6" style="576" bestFit="1" customWidth="1"/>
    <col min="13832" max="13832" width="9.7109375" style="576" bestFit="1" customWidth="1"/>
    <col min="13833" max="13833" width="10.7109375" style="576" bestFit="1" customWidth="1"/>
    <col min="13834" max="13834" width="10" style="576" bestFit="1" customWidth="1"/>
    <col min="13835" max="13835" width="35.140625" style="576" bestFit="1" customWidth="1"/>
    <col min="13836" max="13836" width="4.7109375" style="576" bestFit="1" customWidth="1"/>
    <col min="13837" max="14080" width="9.140625" style="576"/>
    <col min="14081" max="14081" width="6.42578125" style="576" bestFit="1" customWidth="1"/>
    <col min="14082" max="14082" width="20.7109375" style="576" bestFit="1" customWidth="1"/>
    <col min="14083" max="14083" width="10" style="576" bestFit="1" customWidth="1"/>
    <col min="14084" max="14084" width="13.85546875" style="576" bestFit="1" customWidth="1"/>
    <col min="14085" max="14085" width="7.7109375" style="576" bestFit="1" customWidth="1"/>
    <col min="14086" max="14087" width="6" style="576" bestFit="1" customWidth="1"/>
    <col min="14088" max="14088" width="9.7109375" style="576" bestFit="1" customWidth="1"/>
    <col min="14089" max="14089" width="10.7109375" style="576" bestFit="1" customWidth="1"/>
    <col min="14090" max="14090" width="10" style="576" bestFit="1" customWidth="1"/>
    <col min="14091" max="14091" width="35.140625" style="576" bestFit="1" customWidth="1"/>
    <col min="14092" max="14092" width="4.7109375" style="576" bestFit="1" customWidth="1"/>
    <col min="14093" max="14336" width="9.140625" style="576"/>
    <col min="14337" max="14337" width="6.42578125" style="576" bestFit="1" customWidth="1"/>
    <col min="14338" max="14338" width="20.7109375" style="576" bestFit="1" customWidth="1"/>
    <col min="14339" max="14339" width="10" style="576" bestFit="1" customWidth="1"/>
    <col min="14340" max="14340" width="13.85546875" style="576" bestFit="1" customWidth="1"/>
    <col min="14341" max="14341" width="7.7109375" style="576" bestFit="1" customWidth="1"/>
    <col min="14342" max="14343" width="6" style="576" bestFit="1" customWidth="1"/>
    <col min="14344" max="14344" width="9.7109375" style="576" bestFit="1" customWidth="1"/>
    <col min="14345" max="14345" width="10.7109375" style="576" bestFit="1" customWidth="1"/>
    <col min="14346" max="14346" width="10" style="576" bestFit="1" customWidth="1"/>
    <col min="14347" max="14347" width="35.140625" style="576" bestFit="1" customWidth="1"/>
    <col min="14348" max="14348" width="4.7109375" style="576" bestFit="1" customWidth="1"/>
    <col min="14349" max="14592" width="9.140625" style="576"/>
    <col min="14593" max="14593" width="6.42578125" style="576" bestFit="1" customWidth="1"/>
    <col min="14594" max="14594" width="20.7109375" style="576" bestFit="1" customWidth="1"/>
    <col min="14595" max="14595" width="10" style="576" bestFit="1" customWidth="1"/>
    <col min="14596" max="14596" width="13.85546875" style="576" bestFit="1" customWidth="1"/>
    <col min="14597" max="14597" width="7.7109375" style="576" bestFit="1" customWidth="1"/>
    <col min="14598" max="14599" width="6" style="576" bestFit="1" customWidth="1"/>
    <col min="14600" max="14600" width="9.7109375" style="576" bestFit="1" customWidth="1"/>
    <col min="14601" max="14601" width="10.7109375" style="576" bestFit="1" customWidth="1"/>
    <col min="14602" max="14602" width="10" style="576" bestFit="1" customWidth="1"/>
    <col min="14603" max="14603" width="35.140625" style="576" bestFit="1" customWidth="1"/>
    <col min="14604" max="14604" width="4.7109375" style="576" bestFit="1" customWidth="1"/>
    <col min="14605" max="14848" width="9.140625" style="576"/>
    <col min="14849" max="14849" width="6.42578125" style="576" bestFit="1" customWidth="1"/>
    <col min="14850" max="14850" width="20.7109375" style="576" bestFit="1" customWidth="1"/>
    <col min="14851" max="14851" width="10" style="576" bestFit="1" customWidth="1"/>
    <col min="14852" max="14852" width="13.85546875" style="576" bestFit="1" customWidth="1"/>
    <col min="14853" max="14853" width="7.7109375" style="576" bestFit="1" customWidth="1"/>
    <col min="14854" max="14855" width="6" style="576" bestFit="1" customWidth="1"/>
    <col min="14856" max="14856" width="9.7109375" style="576" bestFit="1" customWidth="1"/>
    <col min="14857" max="14857" width="10.7109375" style="576" bestFit="1" customWidth="1"/>
    <col min="14858" max="14858" width="10" style="576" bestFit="1" customWidth="1"/>
    <col min="14859" max="14859" width="35.140625" style="576" bestFit="1" customWidth="1"/>
    <col min="14860" max="14860" width="4.7109375" style="576" bestFit="1" customWidth="1"/>
    <col min="14861" max="15104" width="9.140625" style="576"/>
    <col min="15105" max="15105" width="6.42578125" style="576" bestFit="1" customWidth="1"/>
    <col min="15106" max="15106" width="20.7109375" style="576" bestFit="1" customWidth="1"/>
    <col min="15107" max="15107" width="10" style="576" bestFit="1" customWidth="1"/>
    <col min="15108" max="15108" width="13.85546875" style="576" bestFit="1" customWidth="1"/>
    <col min="15109" max="15109" width="7.7109375" style="576" bestFit="1" customWidth="1"/>
    <col min="15110" max="15111" width="6" style="576" bestFit="1" customWidth="1"/>
    <col min="15112" max="15112" width="9.7109375" style="576" bestFit="1" customWidth="1"/>
    <col min="15113" max="15113" width="10.7109375" style="576" bestFit="1" customWidth="1"/>
    <col min="15114" max="15114" width="10" style="576" bestFit="1" customWidth="1"/>
    <col min="15115" max="15115" width="35.140625" style="576" bestFit="1" customWidth="1"/>
    <col min="15116" max="15116" width="4.7109375" style="576" bestFit="1" customWidth="1"/>
    <col min="15117" max="15360" width="9.140625" style="576"/>
    <col min="15361" max="15361" width="6.42578125" style="576" bestFit="1" customWidth="1"/>
    <col min="15362" max="15362" width="20.7109375" style="576" bestFit="1" customWidth="1"/>
    <col min="15363" max="15363" width="10" style="576" bestFit="1" customWidth="1"/>
    <col min="15364" max="15364" width="13.85546875" style="576" bestFit="1" customWidth="1"/>
    <col min="15365" max="15365" width="7.7109375" style="576" bestFit="1" customWidth="1"/>
    <col min="15366" max="15367" width="6" style="576" bestFit="1" customWidth="1"/>
    <col min="15368" max="15368" width="9.7109375" style="576" bestFit="1" customWidth="1"/>
    <col min="15369" max="15369" width="10.7109375" style="576" bestFit="1" customWidth="1"/>
    <col min="15370" max="15370" width="10" style="576" bestFit="1" customWidth="1"/>
    <col min="15371" max="15371" width="35.140625" style="576" bestFit="1" customWidth="1"/>
    <col min="15372" max="15372" width="4.7109375" style="576" bestFit="1" customWidth="1"/>
    <col min="15373" max="15616" width="9.140625" style="576"/>
    <col min="15617" max="15617" width="6.42578125" style="576" bestFit="1" customWidth="1"/>
    <col min="15618" max="15618" width="20.7109375" style="576" bestFit="1" customWidth="1"/>
    <col min="15619" max="15619" width="10" style="576" bestFit="1" customWidth="1"/>
    <col min="15620" max="15620" width="13.85546875" style="576" bestFit="1" customWidth="1"/>
    <col min="15621" max="15621" width="7.7109375" style="576" bestFit="1" customWidth="1"/>
    <col min="15622" max="15623" width="6" style="576" bestFit="1" customWidth="1"/>
    <col min="15624" max="15624" width="9.7109375" style="576" bestFit="1" customWidth="1"/>
    <col min="15625" max="15625" width="10.7109375" style="576" bestFit="1" customWidth="1"/>
    <col min="15626" max="15626" width="10" style="576" bestFit="1" customWidth="1"/>
    <col min="15627" max="15627" width="35.140625" style="576" bestFit="1" customWidth="1"/>
    <col min="15628" max="15628" width="4.7109375" style="576" bestFit="1" customWidth="1"/>
    <col min="15629" max="15872" width="9.140625" style="576"/>
    <col min="15873" max="15873" width="6.42578125" style="576" bestFit="1" customWidth="1"/>
    <col min="15874" max="15874" width="20.7109375" style="576" bestFit="1" customWidth="1"/>
    <col min="15875" max="15875" width="10" style="576" bestFit="1" customWidth="1"/>
    <col min="15876" max="15876" width="13.85546875" style="576" bestFit="1" customWidth="1"/>
    <col min="15877" max="15877" width="7.7109375" style="576" bestFit="1" customWidth="1"/>
    <col min="15878" max="15879" width="6" style="576" bestFit="1" customWidth="1"/>
    <col min="15880" max="15880" width="9.7109375" style="576" bestFit="1" customWidth="1"/>
    <col min="15881" max="15881" width="10.7109375" style="576" bestFit="1" customWidth="1"/>
    <col min="15882" max="15882" width="10" style="576" bestFit="1" customWidth="1"/>
    <col min="15883" max="15883" width="35.140625" style="576" bestFit="1" customWidth="1"/>
    <col min="15884" max="15884" width="4.7109375" style="576" bestFit="1" customWidth="1"/>
    <col min="15885" max="16128" width="9.140625" style="576"/>
    <col min="16129" max="16129" width="6.42578125" style="576" bestFit="1" customWidth="1"/>
    <col min="16130" max="16130" width="20.7109375" style="576" bestFit="1" customWidth="1"/>
    <col min="16131" max="16131" width="10" style="576" bestFit="1" customWidth="1"/>
    <col min="16132" max="16132" width="13.85546875" style="576" bestFit="1" customWidth="1"/>
    <col min="16133" max="16133" width="7.7109375" style="576" bestFit="1" customWidth="1"/>
    <col min="16134" max="16135" width="6" style="576" bestFit="1" customWidth="1"/>
    <col min="16136" max="16136" width="9.7109375" style="576" bestFit="1" customWidth="1"/>
    <col min="16137" max="16137" width="10.7109375" style="576" bestFit="1" customWidth="1"/>
    <col min="16138" max="16138" width="10" style="576" bestFit="1" customWidth="1"/>
    <col min="16139" max="16139" width="35.140625" style="576" bestFit="1" customWidth="1"/>
    <col min="16140" max="16140" width="4.7109375" style="576" bestFit="1" customWidth="1"/>
    <col min="16141" max="16384" width="9.140625" style="576"/>
  </cols>
  <sheetData>
    <row r="1" spans="1:11" ht="15.75" customHeight="1" x14ac:dyDescent="0.2">
      <c r="A1" s="1041" t="s">
        <v>1150</v>
      </c>
      <c r="B1" s="1041"/>
      <c r="C1" s="1041"/>
      <c r="D1" s="1041"/>
      <c r="E1" s="1041"/>
      <c r="F1" s="1041"/>
      <c r="G1" s="1041"/>
      <c r="H1" s="1041"/>
      <c r="I1" s="1041"/>
      <c r="J1" s="1041"/>
      <c r="K1" s="1041"/>
    </row>
    <row r="2" spans="1:11" s="731" customFormat="1" ht="58.5" customHeight="1" x14ac:dyDescent="0.2">
      <c r="A2" s="733" t="s">
        <v>57</v>
      </c>
      <c r="B2" s="733" t="s">
        <v>186</v>
      </c>
      <c r="C2" s="796" t="s">
        <v>1151</v>
      </c>
      <c r="D2" s="796" t="s">
        <v>1152</v>
      </c>
      <c r="E2" s="613" t="s">
        <v>1041</v>
      </c>
      <c r="F2" s="613" t="s">
        <v>187</v>
      </c>
      <c r="G2" s="613" t="s">
        <v>1042</v>
      </c>
      <c r="H2" s="797" t="s">
        <v>1043</v>
      </c>
      <c r="I2" s="797" t="s">
        <v>1044</v>
      </c>
      <c r="J2" s="797" t="s">
        <v>1045</v>
      </c>
    </row>
    <row r="3" spans="1:11" s="731" customFormat="1" ht="15" customHeight="1" x14ac:dyDescent="0.2">
      <c r="A3" s="798">
        <v>1</v>
      </c>
      <c r="B3" s="799" t="s">
        <v>188</v>
      </c>
      <c r="C3" s="800">
        <v>6339.4</v>
      </c>
      <c r="D3" s="801">
        <v>658179.61</v>
      </c>
      <c r="E3" s="802">
        <v>15.72</v>
      </c>
      <c r="F3" s="803">
        <v>1.0900000000000001</v>
      </c>
      <c r="G3" s="803">
        <v>0.6</v>
      </c>
      <c r="H3" s="803">
        <v>2.89</v>
      </c>
      <c r="I3" s="803">
        <v>0.56000000000000005</v>
      </c>
      <c r="J3" s="803">
        <v>0.09</v>
      </c>
    </row>
    <row r="4" spans="1:11" s="731" customFormat="1" ht="15" customHeight="1" x14ac:dyDescent="0.2">
      <c r="A4" s="798">
        <v>2</v>
      </c>
      <c r="B4" s="799" t="s">
        <v>189</v>
      </c>
      <c r="C4" s="800">
        <v>550.30999999999995</v>
      </c>
      <c r="D4" s="801">
        <v>472710.37</v>
      </c>
      <c r="E4" s="802">
        <v>11.29</v>
      </c>
      <c r="F4" s="803">
        <v>1.1599999999999999</v>
      </c>
      <c r="G4" s="803">
        <v>0.22</v>
      </c>
      <c r="H4" s="803">
        <v>5.08</v>
      </c>
      <c r="I4" s="803">
        <v>7.99</v>
      </c>
      <c r="J4" s="803">
        <v>0.37</v>
      </c>
    </row>
    <row r="5" spans="1:11" s="731" customFormat="1" ht="15" customHeight="1" x14ac:dyDescent="0.2">
      <c r="A5" s="798">
        <v>3</v>
      </c>
      <c r="B5" s="799" t="s">
        <v>191</v>
      </c>
      <c r="C5" s="800">
        <v>2129.69</v>
      </c>
      <c r="D5" s="801">
        <v>346951.35</v>
      </c>
      <c r="E5" s="802">
        <v>8.2899999999999991</v>
      </c>
      <c r="F5" s="803">
        <v>0.81</v>
      </c>
      <c r="G5" s="803">
        <v>0.36</v>
      </c>
      <c r="H5" s="803">
        <v>2.76</v>
      </c>
      <c r="I5" s="803">
        <v>-3.91</v>
      </c>
      <c r="J5" s="803">
        <v>0.22</v>
      </c>
    </row>
    <row r="6" spans="1:11" s="731" customFormat="1" ht="15" customHeight="1" x14ac:dyDescent="0.2">
      <c r="A6" s="798">
        <v>4</v>
      </c>
      <c r="B6" s="799" t="s">
        <v>190</v>
      </c>
      <c r="C6" s="800">
        <v>358.56</v>
      </c>
      <c r="D6" s="801">
        <v>328305.14</v>
      </c>
      <c r="E6" s="802">
        <v>7.84</v>
      </c>
      <c r="F6" s="803">
        <v>1.22</v>
      </c>
      <c r="G6" s="803">
        <v>0.71</v>
      </c>
      <c r="H6" s="803">
        <v>2.97</v>
      </c>
      <c r="I6" s="803">
        <v>2.79</v>
      </c>
      <c r="J6" s="803">
        <v>0.28999999999999998</v>
      </c>
    </row>
    <row r="7" spans="1:11" s="731" customFormat="1" ht="15" customHeight="1" x14ac:dyDescent="0.2">
      <c r="A7" s="798">
        <v>5</v>
      </c>
      <c r="B7" s="799" t="s">
        <v>192</v>
      </c>
      <c r="C7" s="800">
        <v>1379.13</v>
      </c>
      <c r="D7" s="801">
        <v>272368.73</v>
      </c>
      <c r="E7" s="802">
        <v>6.5</v>
      </c>
      <c r="F7" s="803">
        <v>1.4</v>
      </c>
      <c r="G7" s="803">
        <v>0.73</v>
      </c>
      <c r="H7" s="803">
        <v>3.37</v>
      </c>
      <c r="I7" s="803">
        <v>13.87</v>
      </c>
      <c r="J7" s="803">
        <v>0.34</v>
      </c>
    </row>
    <row r="8" spans="1:11" s="731" customFormat="1" ht="15" customHeight="1" x14ac:dyDescent="0.2">
      <c r="A8" s="798">
        <v>6</v>
      </c>
      <c r="B8" s="799" t="s">
        <v>193</v>
      </c>
      <c r="C8" s="800">
        <v>375.24</v>
      </c>
      <c r="D8" s="801">
        <v>237067.43</v>
      </c>
      <c r="E8" s="802">
        <v>5.66</v>
      </c>
      <c r="F8" s="803">
        <v>0.67</v>
      </c>
      <c r="G8" s="803">
        <v>0.4</v>
      </c>
      <c r="H8" s="803">
        <v>2.19</v>
      </c>
      <c r="I8" s="803">
        <v>-1.1399999999999999</v>
      </c>
      <c r="J8" s="803">
        <v>0.09</v>
      </c>
    </row>
    <row r="9" spans="1:11" s="731" customFormat="1" ht="15" customHeight="1" x14ac:dyDescent="0.2">
      <c r="A9" s="798">
        <v>7</v>
      </c>
      <c r="B9" s="799" t="s">
        <v>194</v>
      </c>
      <c r="C9" s="800">
        <v>234.96</v>
      </c>
      <c r="D9" s="801">
        <v>188949.44</v>
      </c>
      <c r="E9" s="802">
        <v>4.51</v>
      </c>
      <c r="F9" s="803">
        <v>0.63</v>
      </c>
      <c r="G9" s="803">
        <v>0.36</v>
      </c>
      <c r="H9" s="803">
        <v>2.1800000000000002</v>
      </c>
      <c r="I9" s="803">
        <v>-4.3499999999999996</v>
      </c>
      <c r="J9" s="803">
        <v>7.0000000000000007E-2</v>
      </c>
    </row>
    <row r="10" spans="1:11" s="731" customFormat="1" ht="15" customHeight="1" x14ac:dyDescent="0.2">
      <c r="A10" s="798">
        <v>8</v>
      </c>
      <c r="B10" s="799" t="s">
        <v>196</v>
      </c>
      <c r="C10" s="800">
        <v>989.5</v>
      </c>
      <c r="D10" s="801">
        <v>172023.96</v>
      </c>
      <c r="E10" s="802">
        <v>4.1100000000000003</v>
      </c>
      <c r="F10" s="803">
        <v>1.0900000000000001</v>
      </c>
      <c r="G10" s="803">
        <v>0.62</v>
      </c>
      <c r="H10" s="803">
        <v>2.83</v>
      </c>
      <c r="I10" s="803">
        <v>2.54</v>
      </c>
      <c r="J10" s="803">
        <v>0.14000000000000001</v>
      </c>
    </row>
    <row r="11" spans="1:11" s="731" customFormat="1" ht="15" customHeight="1" x14ac:dyDescent="0.2">
      <c r="A11" s="798">
        <v>9</v>
      </c>
      <c r="B11" s="799" t="s">
        <v>195</v>
      </c>
      <c r="C11" s="800">
        <v>1230.47</v>
      </c>
      <c r="D11" s="801">
        <v>163006.45000000001</v>
      </c>
      <c r="E11" s="802">
        <v>3.89</v>
      </c>
      <c r="F11" s="803">
        <v>0.64</v>
      </c>
      <c r="G11" s="803">
        <v>0.28999999999999998</v>
      </c>
      <c r="H11" s="803">
        <v>2.46</v>
      </c>
      <c r="I11" s="803">
        <v>-1.47</v>
      </c>
      <c r="J11" s="803">
        <v>0.23</v>
      </c>
    </row>
    <row r="12" spans="1:11" s="731" customFormat="1" ht="15" customHeight="1" x14ac:dyDescent="0.2">
      <c r="A12" s="798">
        <v>10</v>
      </c>
      <c r="B12" s="799" t="s">
        <v>199</v>
      </c>
      <c r="C12" s="800">
        <v>612.02</v>
      </c>
      <c r="D12" s="801">
        <v>130780.18</v>
      </c>
      <c r="E12" s="802">
        <v>3.12</v>
      </c>
      <c r="F12" s="803">
        <v>1.58</v>
      </c>
      <c r="G12" s="803">
        <v>0.64</v>
      </c>
      <c r="H12" s="803">
        <v>4.03</v>
      </c>
      <c r="I12" s="803">
        <v>15.14</v>
      </c>
      <c r="J12" s="803">
        <v>7.0000000000000007E-2</v>
      </c>
    </row>
    <row r="13" spans="1:11" s="731" customFormat="1" ht="15" customHeight="1" x14ac:dyDescent="0.2">
      <c r="A13" s="798">
        <v>11</v>
      </c>
      <c r="B13" s="799" t="s">
        <v>198</v>
      </c>
      <c r="C13" s="800">
        <v>2727.78</v>
      </c>
      <c r="D13" s="801">
        <v>123370.87</v>
      </c>
      <c r="E13" s="802">
        <v>2.95</v>
      </c>
      <c r="F13" s="803">
        <v>0.75</v>
      </c>
      <c r="G13" s="803">
        <v>0.3</v>
      </c>
      <c r="H13" s="803">
        <v>2.8</v>
      </c>
      <c r="I13" s="803">
        <v>-7.37</v>
      </c>
      <c r="J13" s="803">
        <v>0.19</v>
      </c>
    </row>
    <row r="14" spans="1:11" s="731" customFormat="1" ht="15" customHeight="1" x14ac:dyDescent="0.2">
      <c r="A14" s="798">
        <v>12</v>
      </c>
      <c r="B14" s="799" t="s">
        <v>197</v>
      </c>
      <c r="C14" s="800">
        <v>280.81</v>
      </c>
      <c r="D14" s="801">
        <v>115182.44</v>
      </c>
      <c r="E14" s="802">
        <v>2.75</v>
      </c>
      <c r="F14" s="803">
        <v>0.98</v>
      </c>
      <c r="G14" s="803">
        <v>0.59</v>
      </c>
      <c r="H14" s="803">
        <v>2.6</v>
      </c>
      <c r="I14" s="803">
        <v>3.5</v>
      </c>
      <c r="J14" s="803">
        <v>0.05</v>
      </c>
    </row>
    <row r="15" spans="1:11" s="731" customFormat="1" ht="15" customHeight="1" x14ac:dyDescent="0.2">
      <c r="A15" s="798">
        <v>13</v>
      </c>
      <c r="B15" s="799" t="s">
        <v>201</v>
      </c>
      <c r="C15" s="800">
        <v>151.04</v>
      </c>
      <c r="D15" s="800">
        <v>90886.080000000002</v>
      </c>
      <c r="E15" s="802">
        <v>2.17</v>
      </c>
      <c r="F15" s="803">
        <v>1.1599999999999999</v>
      </c>
      <c r="G15" s="803">
        <v>0.57999999999999996</v>
      </c>
      <c r="H15" s="803">
        <v>3.12</v>
      </c>
      <c r="I15" s="803">
        <v>9.2200000000000006</v>
      </c>
      <c r="J15" s="803">
        <v>0.28999999999999998</v>
      </c>
    </row>
    <row r="16" spans="1:11" s="731" customFormat="1" ht="15" customHeight="1" x14ac:dyDescent="0.2">
      <c r="A16" s="798">
        <v>14</v>
      </c>
      <c r="B16" s="799" t="s">
        <v>206</v>
      </c>
      <c r="C16" s="800">
        <v>120.52</v>
      </c>
      <c r="D16" s="800">
        <v>86082.11</v>
      </c>
      <c r="E16" s="802">
        <v>2.06</v>
      </c>
      <c r="F16" s="803">
        <v>1.49</v>
      </c>
      <c r="G16" s="803">
        <v>0.6</v>
      </c>
      <c r="H16" s="803">
        <v>3.94</v>
      </c>
      <c r="I16" s="803">
        <v>7.31</v>
      </c>
      <c r="J16" s="803">
        <v>0.42</v>
      </c>
    </row>
    <row r="17" spans="1:10" s="731" customFormat="1" ht="15" customHeight="1" x14ac:dyDescent="0.2">
      <c r="A17" s="798">
        <v>15</v>
      </c>
      <c r="B17" s="799" t="s">
        <v>200</v>
      </c>
      <c r="C17" s="800">
        <v>95.92</v>
      </c>
      <c r="D17" s="800">
        <v>85809.66</v>
      </c>
      <c r="E17" s="802">
        <v>2.0499999999999998</v>
      </c>
      <c r="F17" s="803">
        <v>0.73</v>
      </c>
      <c r="G17" s="803">
        <v>0.44</v>
      </c>
      <c r="H17" s="803">
        <v>2.25</v>
      </c>
      <c r="I17" s="803">
        <v>10.88</v>
      </c>
      <c r="J17" s="803">
        <v>0.33</v>
      </c>
    </row>
    <row r="18" spans="1:10" s="731" customFormat="1" ht="15" customHeight="1" x14ac:dyDescent="0.2">
      <c r="A18" s="798">
        <v>16</v>
      </c>
      <c r="B18" s="799" t="s">
        <v>203</v>
      </c>
      <c r="C18" s="800">
        <v>892.46</v>
      </c>
      <c r="D18" s="800">
        <v>79520.759999999995</v>
      </c>
      <c r="E18" s="802">
        <v>1.9</v>
      </c>
      <c r="F18" s="803">
        <v>1.1499999999999999</v>
      </c>
      <c r="G18" s="803">
        <v>0.56000000000000005</v>
      </c>
      <c r="H18" s="803">
        <v>3.16</v>
      </c>
      <c r="I18" s="803">
        <v>10.81</v>
      </c>
      <c r="J18" s="803">
        <v>0.12</v>
      </c>
    </row>
    <row r="19" spans="1:10" s="731" customFormat="1" ht="15" customHeight="1" x14ac:dyDescent="0.2">
      <c r="A19" s="798">
        <v>17</v>
      </c>
      <c r="B19" s="799" t="s">
        <v>204</v>
      </c>
      <c r="C19" s="800">
        <v>542.73</v>
      </c>
      <c r="D19" s="800">
        <v>75224.66</v>
      </c>
      <c r="E19" s="802">
        <v>1.8</v>
      </c>
      <c r="F19" s="803">
        <v>0.72</v>
      </c>
      <c r="G19" s="803">
        <v>0.09</v>
      </c>
      <c r="H19" s="803">
        <v>5</v>
      </c>
      <c r="I19" s="803">
        <v>-1.72</v>
      </c>
      <c r="J19" s="803">
        <v>0.14000000000000001</v>
      </c>
    </row>
    <row r="20" spans="1:10" s="731" customFormat="1" ht="15" customHeight="1" x14ac:dyDescent="0.2">
      <c r="A20" s="798">
        <v>18</v>
      </c>
      <c r="B20" s="799" t="s">
        <v>208</v>
      </c>
      <c r="C20" s="800">
        <v>621.6</v>
      </c>
      <c r="D20" s="800">
        <v>58010.61</v>
      </c>
      <c r="E20" s="802">
        <v>1.39</v>
      </c>
      <c r="F20" s="803">
        <v>0.98</v>
      </c>
      <c r="G20" s="803">
        <v>0.43</v>
      </c>
      <c r="H20" s="803">
        <v>3.07</v>
      </c>
      <c r="I20" s="803">
        <v>0</v>
      </c>
      <c r="J20" s="803">
        <v>0.14000000000000001</v>
      </c>
    </row>
    <row r="21" spans="1:10" s="731" customFormat="1" ht="15" customHeight="1" x14ac:dyDescent="0.2">
      <c r="A21" s="798">
        <v>19</v>
      </c>
      <c r="B21" s="799" t="s">
        <v>202</v>
      </c>
      <c r="C21" s="800">
        <v>96.42</v>
      </c>
      <c r="D21" s="800">
        <v>56885.99</v>
      </c>
      <c r="E21" s="802">
        <v>1.36</v>
      </c>
      <c r="F21" s="803">
        <v>0.57999999999999996</v>
      </c>
      <c r="G21" s="803">
        <v>0.33</v>
      </c>
      <c r="H21" s="803">
        <v>2.06</v>
      </c>
      <c r="I21" s="803">
        <v>-3.51</v>
      </c>
      <c r="J21" s="803">
        <v>0.06</v>
      </c>
    </row>
    <row r="22" spans="1:10" s="731" customFormat="1" ht="15" customHeight="1" x14ac:dyDescent="0.2">
      <c r="A22" s="798">
        <v>20</v>
      </c>
      <c r="B22" s="799" t="s">
        <v>205</v>
      </c>
      <c r="C22" s="800">
        <v>239.93</v>
      </c>
      <c r="D22" s="800">
        <v>55980.41</v>
      </c>
      <c r="E22" s="802">
        <v>1.34</v>
      </c>
      <c r="F22" s="803">
        <v>0.56999999999999995</v>
      </c>
      <c r="G22" s="803">
        <v>0.25</v>
      </c>
      <c r="H22" s="803">
        <v>2.36</v>
      </c>
      <c r="I22" s="803">
        <v>-2.4900000000000002</v>
      </c>
      <c r="J22" s="803">
        <v>0.32</v>
      </c>
    </row>
    <row r="23" spans="1:10" s="731" customFormat="1" ht="15" customHeight="1" x14ac:dyDescent="0.2">
      <c r="A23" s="798">
        <v>21</v>
      </c>
      <c r="B23" s="799" t="s">
        <v>210</v>
      </c>
      <c r="C23" s="800">
        <v>88.78</v>
      </c>
      <c r="D23" s="800">
        <v>45865.16</v>
      </c>
      <c r="E23" s="802">
        <v>1.1000000000000001</v>
      </c>
      <c r="F23" s="803">
        <v>0.89</v>
      </c>
      <c r="G23" s="803">
        <v>0.46</v>
      </c>
      <c r="H23" s="803">
        <v>2.7</v>
      </c>
      <c r="I23" s="803">
        <v>5.36</v>
      </c>
      <c r="J23" s="803">
        <v>0.26</v>
      </c>
    </row>
    <row r="24" spans="1:10" s="731" customFormat="1" ht="15" customHeight="1" x14ac:dyDescent="0.2">
      <c r="A24" s="798">
        <v>22</v>
      </c>
      <c r="B24" s="799" t="s">
        <v>213</v>
      </c>
      <c r="C24" s="800">
        <v>483.15</v>
      </c>
      <c r="D24" s="800">
        <v>45714.32</v>
      </c>
      <c r="E24" s="802">
        <v>1.0900000000000001</v>
      </c>
      <c r="F24" s="803">
        <v>0.78</v>
      </c>
      <c r="G24" s="803">
        <v>0.39</v>
      </c>
      <c r="H24" s="803">
        <v>2.54</v>
      </c>
      <c r="I24" s="803">
        <v>8.68</v>
      </c>
      <c r="J24" s="803">
        <v>0.34</v>
      </c>
    </row>
    <row r="25" spans="1:10" s="731" customFormat="1" ht="15" customHeight="1" x14ac:dyDescent="0.2">
      <c r="A25" s="798">
        <v>23</v>
      </c>
      <c r="B25" s="799" t="s">
        <v>207</v>
      </c>
      <c r="C25" s="800">
        <v>288.63</v>
      </c>
      <c r="D25" s="800">
        <v>43966.85</v>
      </c>
      <c r="E25" s="802">
        <v>1.05</v>
      </c>
      <c r="F25" s="803">
        <v>0.94</v>
      </c>
      <c r="G25" s="803">
        <v>0.56000000000000005</v>
      </c>
      <c r="H25" s="803">
        <v>2.57</v>
      </c>
      <c r="I25" s="803">
        <v>-5.3</v>
      </c>
      <c r="J25" s="803">
        <v>0.09</v>
      </c>
    </row>
    <row r="26" spans="1:10" s="731" customFormat="1" ht="15" customHeight="1" x14ac:dyDescent="0.2">
      <c r="A26" s="798">
        <v>24</v>
      </c>
      <c r="B26" s="799" t="s">
        <v>211</v>
      </c>
      <c r="C26" s="800">
        <v>5231.59</v>
      </c>
      <c r="D26" s="800">
        <v>42116.92</v>
      </c>
      <c r="E26" s="802">
        <v>1.01</v>
      </c>
      <c r="F26" s="803">
        <v>0.53</v>
      </c>
      <c r="G26" s="803">
        <v>0.26</v>
      </c>
      <c r="H26" s="803">
        <v>2.13</v>
      </c>
      <c r="I26" s="803">
        <v>0.17</v>
      </c>
      <c r="J26" s="803">
        <v>0.3</v>
      </c>
    </row>
    <row r="27" spans="1:10" s="731" customFormat="1" ht="15" customHeight="1" x14ac:dyDescent="0.2">
      <c r="A27" s="798">
        <v>25</v>
      </c>
      <c r="B27" s="799" t="s">
        <v>209</v>
      </c>
      <c r="C27" s="800">
        <v>9894.56</v>
      </c>
      <c r="D27" s="800">
        <v>41057.47</v>
      </c>
      <c r="E27" s="802">
        <v>0.98</v>
      </c>
      <c r="F27" s="803">
        <v>0.62</v>
      </c>
      <c r="G27" s="803">
        <v>0.31</v>
      </c>
      <c r="H27" s="803">
        <v>2.2599999999999998</v>
      </c>
      <c r="I27" s="803">
        <v>10.92</v>
      </c>
      <c r="J27" s="803">
        <v>0.42</v>
      </c>
    </row>
    <row r="28" spans="1:10" s="731" customFormat="1" ht="15" customHeight="1" x14ac:dyDescent="0.2">
      <c r="A28" s="798">
        <v>26</v>
      </c>
      <c r="B28" s="799" t="s">
        <v>212</v>
      </c>
      <c r="C28" s="800">
        <v>289.37</v>
      </c>
      <c r="D28" s="800">
        <v>38691.61</v>
      </c>
      <c r="E28" s="802">
        <v>0.92</v>
      </c>
      <c r="F28" s="803">
        <v>0.82</v>
      </c>
      <c r="G28" s="803">
        <v>0.5</v>
      </c>
      <c r="H28" s="803">
        <v>2.39</v>
      </c>
      <c r="I28" s="803">
        <v>-1.1000000000000001</v>
      </c>
      <c r="J28" s="803">
        <v>0.12</v>
      </c>
    </row>
    <row r="29" spans="1:10" s="731" customFormat="1" ht="15" customHeight="1" x14ac:dyDescent="0.2">
      <c r="A29" s="798">
        <v>27</v>
      </c>
      <c r="B29" s="799" t="s">
        <v>216</v>
      </c>
      <c r="C29" s="800">
        <v>693.57</v>
      </c>
      <c r="D29" s="800">
        <v>37982.230000000003</v>
      </c>
      <c r="E29" s="802">
        <v>0.91</v>
      </c>
      <c r="F29" s="803">
        <v>1.67</v>
      </c>
      <c r="G29" s="803">
        <v>0.4</v>
      </c>
      <c r="H29" s="803">
        <v>5.41</v>
      </c>
      <c r="I29" s="803">
        <v>20.329999999999998</v>
      </c>
      <c r="J29" s="803">
        <v>0.61</v>
      </c>
    </row>
    <row r="30" spans="1:10" s="731" customFormat="1" ht="15" customHeight="1" x14ac:dyDescent="0.2">
      <c r="A30" s="798">
        <v>28</v>
      </c>
      <c r="B30" s="799" t="s">
        <v>801</v>
      </c>
      <c r="C30" s="800">
        <v>79.569999999999993</v>
      </c>
      <c r="D30" s="800">
        <v>37414.160000000003</v>
      </c>
      <c r="E30" s="802">
        <v>0.89</v>
      </c>
      <c r="F30" s="803">
        <v>1.36</v>
      </c>
      <c r="G30" s="803">
        <v>0.63</v>
      </c>
      <c r="H30" s="803">
        <v>3.51</v>
      </c>
      <c r="I30" s="803">
        <v>-0.26</v>
      </c>
      <c r="J30" s="803">
        <v>0.36</v>
      </c>
    </row>
    <row r="31" spans="1:10" s="731" customFormat="1" ht="15" customHeight="1" x14ac:dyDescent="0.2">
      <c r="A31" s="798">
        <v>29</v>
      </c>
      <c r="B31" s="799" t="s">
        <v>217</v>
      </c>
      <c r="C31" s="800">
        <v>1145.9000000000001</v>
      </c>
      <c r="D31" s="800">
        <v>31189.49</v>
      </c>
      <c r="E31" s="802">
        <v>0.74</v>
      </c>
      <c r="F31" s="803">
        <v>1.08</v>
      </c>
      <c r="G31" s="803">
        <v>0.51</v>
      </c>
      <c r="H31" s="803">
        <v>3.12</v>
      </c>
      <c r="I31" s="803">
        <v>12.77</v>
      </c>
      <c r="J31" s="803">
        <v>0.43</v>
      </c>
    </row>
    <row r="32" spans="1:10" s="731" customFormat="1" ht="15" customHeight="1" x14ac:dyDescent="0.2">
      <c r="A32" s="798">
        <v>30</v>
      </c>
      <c r="B32" s="799" t="s">
        <v>215</v>
      </c>
      <c r="C32" s="800">
        <v>6290.14</v>
      </c>
      <c r="D32" s="800">
        <v>25805.3</v>
      </c>
      <c r="E32" s="802">
        <v>0.62</v>
      </c>
      <c r="F32" s="803">
        <v>1.02</v>
      </c>
      <c r="G32" s="803">
        <v>0.4</v>
      </c>
      <c r="H32" s="803">
        <v>3.34</v>
      </c>
      <c r="I32" s="803">
        <v>4.66</v>
      </c>
      <c r="J32" s="803">
        <v>0.3</v>
      </c>
    </row>
    <row r="33" spans="1:10" s="731" customFormat="1" ht="24.75" customHeight="1" x14ac:dyDescent="0.2">
      <c r="A33" s="1018" t="s">
        <v>1012</v>
      </c>
      <c r="B33" s="1019"/>
      <c r="C33" s="1019"/>
      <c r="D33" s="1019"/>
      <c r="E33" s="1019"/>
      <c r="F33" s="1019"/>
      <c r="G33" s="1019"/>
      <c r="H33" s="1019"/>
      <c r="I33" s="1019"/>
      <c r="J33" s="1020"/>
    </row>
    <row r="34" spans="1:10" s="731" customFormat="1" ht="24" customHeight="1" x14ac:dyDescent="0.2">
      <c r="A34" s="1018" t="s">
        <v>1013</v>
      </c>
      <c r="B34" s="1019"/>
      <c r="C34" s="1019"/>
      <c r="D34" s="1019"/>
      <c r="E34" s="1019"/>
      <c r="F34" s="1019"/>
      <c r="G34" s="1019"/>
      <c r="H34" s="1019"/>
      <c r="I34" s="1019"/>
      <c r="J34" s="1020"/>
    </row>
    <row r="35" spans="1:10" s="731" customFormat="1" ht="13.5" customHeight="1" x14ac:dyDescent="0.2">
      <c r="A35" s="1018" t="s">
        <v>218</v>
      </c>
      <c r="B35" s="1019"/>
      <c r="C35" s="1019"/>
      <c r="D35" s="1019"/>
      <c r="E35" s="1019"/>
      <c r="F35" s="1019"/>
      <c r="G35" s="1019"/>
      <c r="H35" s="1019"/>
      <c r="I35" s="1019"/>
      <c r="J35" s="1020"/>
    </row>
    <row r="36" spans="1:10" s="731" customFormat="1" ht="24" customHeight="1" x14ac:dyDescent="0.2">
      <c r="A36" s="1018" t="s">
        <v>219</v>
      </c>
      <c r="B36" s="1019"/>
      <c r="C36" s="1019"/>
      <c r="D36" s="1019"/>
      <c r="E36" s="1019"/>
      <c r="F36" s="1019"/>
      <c r="G36" s="1019"/>
      <c r="H36" s="1019"/>
      <c r="I36" s="1019"/>
      <c r="J36" s="1020"/>
    </row>
    <row r="37" spans="1:10" s="731" customFormat="1" ht="13.5" customHeight="1" x14ac:dyDescent="0.2">
      <c r="A37" s="1018" t="s">
        <v>220</v>
      </c>
      <c r="B37" s="1019"/>
      <c r="C37" s="1019"/>
      <c r="D37" s="1019"/>
      <c r="E37" s="1019"/>
      <c r="F37" s="1019"/>
      <c r="G37" s="1019"/>
      <c r="H37" s="1019"/>
      <c r="I37" s="1019"/>
      <c r="J37" s="1020"/>
    </row>
    <row r="38" spans="1:10" s="731" customFormat="1" ht="13.5" customHeight="1" x14ac:dyDescent="0.2">
      <c r="A38" s="1021" t="s">
        <v>182</v>
      </c>
      <c r="B38" s="1022"/>
      <c r="C38" s="1022"/>
      <c r="D38" s="1022"/>
      <c r="E38" s="1022"/>
      <c r="F38" s="1022"/>
      <c r="G38" s="1022"/>
      <c r="H38" s="1022"/>
      <c r="I38" s="1022"/>
      <c r="J38" s="1023"/>
    </row>
    <row r="39" spans="1:10" s="731" customFormat="1" ht="27.6" customHeight="1" x14ac:dyDescent="0.2"/>
  </sheetData>
  <mergeCells count="7">
    <mergeCell ref="A38:J38"/>
    <mergeCell ref="A1:K1"/>
    <mergeCell ref="A33:J33"/>
    <mergeCell ref="A34:J34"/>
    <mergeCell ref="A35:J35"/>
    <mergeCell ref="A36:J36"/>
    <mergeCell ref="A37:J37"/>
  </mergeCells>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59"/>
  <sheetViews>
    <sheetView zoomScaleNormal="100" workbookViewId="0">
      <selection activeCell="J15" sqref="J15"/>
    </sheetView>
  </sheetViews>
  <sheetFormatPr defaultRowHeight="12.75" x14ac:dyDescent="0.2"/>
  <cols>
    <col min="1" max="1" width="6.42578125" style="576" bestFit="1" customWidth="1"/>
    <col min="2" max="2" width="20.7109375" style="576" bestFit="1" customWidth="1"/>
    <col min="3" max="3" width="14.7109375" style="576" bestFit="1" customWidth="1"/>
    <col min="4" max="4" width="13.85546875" style="576" bestFit="1" customWidth="1"/>
    <col min="5" max="5" width="7.7109375" style="576" bestFit="1" customWidth="1"/>
    <col min="6" max="7" width="6" style="576" bestFit="1" customWidth="1"/>
    <col min="8" max="8" width="9.7109375" style="576" bestFit="1" customWidth="1"/>
    <col min="9" max="9" width="10.7109375" style="576" bestFit="1" customWidth="1"/>
    <col min="10" max="10" width="10" style="576" bestFit="1" customWidth="1"/>
    <col min="11" max="11" width="30.42578125" style="576" bestFit="1" customWidth="1"/>
    <col min="12" max="12" width="4.7109375" style="576" bestFit="1" customWidth="1"/>
    <col min="13" max="256" width="9.140625" style="576"/>
    <col min="257" max="257" width="6.42578125" style="576" bestFit="1" customWidth="1"/>
    <col min="258" max="258" width="20.7109375" style="576" bestFit="1" customWidth="1"/>
    <col min="259" max="259" width="14.7109375" style="576" bestFit="1" customWidth="1"/>
    <col min="260" max="260" width="13.85546875" style="576" bestFit="1" customWidth="1"/>
    <col min="261" max="261" width="7.7109375" style="576" bestFit="1" customWidth="1"/>
    <col min="262" max="263" width="6" style="576" bestFit="1" customWidth="1"/>
    <col min="264" max="264" width="9.7109375" style="576" bestFit="1" customWidth="1"/>
    <col min="265" max="265" width="10.7109375" style="576" bestFit="1" customWidth="1"/>
    <col min="266" max="266" width="10" style="576" bestFit="1" customWidth="1"/>
    <col min="267" max="267" width="30.42578125" style="576" bestFit="1" customWidth="1"/>
    <col min="268" max="268" width="4.7109375" style="576" bestFit="1" customWidth="1"/>
    <col min="269" max="512" width="9.140625" style="576"/>
    <col min="513" max="513" width="6.42578125" style="576" bestFit="1" customWidth="1"/>
    <col min="514" max="514" width="20.7109375" style="576" bestFit="1" customWidth="1"/>
    <col min="515" max="515" width="14.7109375" style="576" bestFit="1" customWidth="1"/>
    <col min="516" max="516" width="13.85546875" style="576" bestFit="1" customWidth="1"/>
    <col min="517" max="517" width="7.7109375" style="576" bestFit="1" customWidth="1"/>
    <col min="518" max="519" width="6" style="576" bestFit="1" customWidth="1"/>
    <col min="520" max="520" width="9.7109375" style="576" bestFit="1" customWidth="1"/>
    <col min="521" max="521" width="10.7109375" style="576" bestFit="1" customWidth="1"/>
    <col min="522" max="522" width="10" style="576" bestFit="1" customWidth="1"/>
    <col min="523" max="523" width="30.42578125" style="576" bestFit="1" customWidth="1"/>
    <col min="524" max="524" width="4.7109375" style="576" bestFit="1" customWidth="1"/>
    <col min="525" max="768" width="9.140625" style="576"/>
    <col min="769" max="769" width="6.42578125" style="576" bestFit="1" customWidth="1"/>
    <col min="770" max="770" width="20.7109375" style="576" bestFit="1" customWidth="1"/>
    <col min="771" max="771" width="14.7109375" style="576" bestFit="1" customWidth="1"/>
    <col min="772" max="772" width="13.85546875" style="576" bestFit="1" customWidth="1"/>
    <col min="773" max="773" width="7.7109375" style="576" bestFit="1" customWidth="1"/>
    <col min="774" max="775" width="6" style="576" bestFit="1" customWidth="1"/>
    <col min="776" max="776" width="9.7109375" style="576" bestFit="1" customWidth="1"/>
    <col min="777" max="777" width="10.7109375" style="576" bestFit="1" customWidth="1"/>
    <col min="778" max="778" width="10" style="576" bestFit="1" customWidth="1"/>
    <col min="779" max="779" width="30.42578125" style="576" bestFit="1" customWidth="1"/>
    <col min="780" max="780" width="4.7109375" style="576" bestFit="1" customWidth="1"/>
    <col min="781" max="1024" width="9.140625" style="576"/>
    <col min="1025" max="1025" width="6.42578125" style="576" bestFit="1" customWidth="1"/>
    <col min="1026" max="1026" width="20.7109375" style="576" bestFit="1" customWidth="1"/>
    <col min="1027" max="1027" width="14.7109375" style="576" bestFit="1" customWidth="1"/>
    <col min="1028" max="1028" width="13.85546875" style="576" bestFit="1" customWidth="1"/>
    <col min="1029" max="1029" width="7.7109375" style="576" bestFit="1" customWidth="1"/>
    <col min="1030" max="1031" width="6" style="576" bestFit="1" customWidth="1"/>
    <col min="1032" max="1032" width="9.7109375" style="576" bestFit="1" customWidth="1"/>
    <col min="1033" max="1033" width="10.7109375" style="576" bestFit="1" customWidth="1"/>
    <col min="1034" max="1034" width="10" style="576" bestFit="1" customWidth="1"/>
    <col min="1035" max="1035" width="30.42578125" style="576" bestFit="1" customWidth="1"/>
    <col min="1036" max="1036" width="4.7109375" style="576" bestFit="1" customWidth="1"/>
    <col min="1037" max="1280" width="9.140625" style="576"/>
    <col min="1281" max="1281" width="6.42578125" style="576" bestFit="1" customWidth="1"/>
    <col min="1282" max="1282" width="20.7109375" style="576" bestFit="1" customWidth="1"/>
    <col min="1283" max="1283" width="14.7109375" style="576" bestFit="1" customWidth="1"/>
    <col min="1284" max="1284" width="13.85546875" style="576" bestFit="1" customWidth="1"/>
    <col min="1285" max="1285" width="7.7109375" style="576" bestFit="1" customWidth="1"/>
    <col min="1286" max="1287" width="6" style="576" bestFit="1" customWidth="1"/>
    <col min="1288" max="1288" width="9.7109375" style="576" bestFit="1" customWidth="1"/>
    <col min="1289" max="1289" width="10.7109375" style="576" bestFit="1" customWidth="1"/>
    <col min="1290" max="1290" width="10" style="576" bestFit="1" customWidth="1"/>
    <col min="1291" max="1291" width="30.42578125" style="576" bestFit="1" customWidth="1"/>
    <col min="1292" max="1292" width="4.7109375" style="576" bestFit="1" customWidth="1"/>
    <col min="1293" max="1536" width="9.140625" style="576"/>
    <col min="1537" max="1537" width="6.42578125" style="576" bestFit="1" customWidth="1"/>
    <col min="1538" max="1538" width="20.7109375" style="576" bestFit="1" customWidth="1"/>
    <col min="1539" max="1539" width="14.7109375" style="576" bestFit="1" customWidth="1"/>
    <col min="1540" max="1540" width="13.85546875" style="576" bestFit="1" customWidth="1"/>
    <col min="1541" max="1541" width="7.7109375" style="576" bestFit="1" customWidth="1"/>
    <col min="1542" max="1543" width="6" style="576" bestFit="1" customWidth="1"/>
    <col min="1544" max="1544" width="9.7109375" style="576" bestFit="1" customWidth="1"/>
    <col min="1545" max="1545" width="10.7109375" style="576" bestFit="1" customWidth="1"/>
    <col min="1546" max="1546" width="10" style="576" bestFit="1" customWidth="1"/>
    <col min="1547" max="1547" width="30.42578125" style="576" bestFit="1" customWidth="1"/>
    <col min="1548" max="1548" width="4.7109375" style="576" bestFit="1" customWidth="1"/>
    <col min="1549" max="1792" width="9.140625" style="576"/>
    <col min="1793" max="1793" width="6.42578125" style="576" bestFit="1" customWidth="1"/>
    <col min="1794" max="1794" width="20.7109375" style="576" bestFit="1" customWidth="1"/>
    <col min="1795" max="1795" width="14.7109375" style="576" bestFit="1" customWidth="1"/>
    <col min="1796" max="1796" width="13.85546875" style="576" bestFit="1" customWidth="1"/>
    <col min="1797" max="1797" width="7.7109375" style="576" bestFit="1" customWidth="1"/>
    <col min="1798" max="1799" width="6" style="576" bestFit="1" customWidth="1"/>
    <col min="1800" max="1800" width="9.7109375" style="576" bestFit="1" customWidth="1"/>
    <col min="1801" max="1801" width="10.7109375" style="576" bestFit="1" customWidth="1"/>
    <col min="1802" max="1802" width="10" style="576" bestFit="1" customWidth="1"/>
    <col min="1803" max="1803" width="30.42578125" style="576" bestFit="1" customWidth="1"/>
    <col min="1804" max="1804" width="4.7109375" style="576" bestFit="1" customWidth="1"/>
    <col min="1805" max="2048" width="9.140625" style="576"/>
    <col min="2049" max="2049" width="6.42578125" style="576" bestFit="1" customWidth="1"/>
    <col min="2050" max="2050" width="20.7109375" style="576" bestFit="1" customWidth="1"/>
    <col min="2051" max="2051" width="14.7109375" style="576" bestFit="1" customWidth="1"/>
    <col min="2052" max="2052" width="13.85546875" style="576" bestFit="1" customWidth="1"/>
    <col min="2053" max="2053" width="7.7109375" style="576" bestFit="1" customWidth="1"/>
    <col min="2054" max="2055" width="6" style="576" bestFit="1" customWidth="1"/>
    <col min="2056" max="2056" width="9.7109375" style="576" bestFit="1" customWidth="1"/>
    <col min="2057" max="2057" width="10.7109375" style="576" bestFit="1" customWidth="1"/>
    <col min="2058" max="2058" width="10" style="576" bestFit="1" customWidth="1"/>
    <col min="2059" max="2059" width="30.42578125" style="576" bestFit="1" customWidth="1"/>
    <col min="2060" max="2060" width="4.7109375" style="576" bestFit="1" customWidth="1"/>
    <col min="2061" max="2304" width="9.140625" style="576"/>
    <col min="2305" max="2305" width="6.42578125" style="576" bestFit="1" customWidth="1"/>
    <col min="2306" max="2306" width="20.7109375" style="576" bestFit="1" customWidth="1"/>
    <col min="2307" max="2307" width="14.7109375" style="576" bestFit="1" customWidth="1"/>
    <col min="2308" max="2308" width="13.85546875" style="576" bestFit="1" customWidth="1"/>
    <col min="2309" max="2309" width="7.7109375" style="576" bestFit="1" customWidth="1"/>
    <col min="2310" max="2311" width="6" style="576" bestFit="1" customWidth="1"/>
    <col min="2312" max="2312" width="9.7109375" style="576" bestFit="1" customWidth="1"/>
    <col min="2313" max="2313" width="10.7109375" style="576" bestFit="1" customWidth="1"/>
    <col min="2314" max="2314" width="10" style="576" bestFit="1" customWidth="1"/>
    <col min="2315" max="2315" width="30.42578125" style="576" bestFit="1" customWidth="1"/>
    <col min="2316" max="2316" width="4.7109375" style="576" bestFit="1" customWidth="1"/>
    <col min="2317" max="2560" width="9.140625" style="576"/>
    <col min="2561" max="2561" width="6.42578125" style="576" bestFit="1" customWidth="1"/>
    <col min="2562" max="2562" width="20.7109375" style="576" bestFit="1" customWidth="1"/>
    <col min="2563" max="2563" width="14.7109375" style="576" bestFit="1" customWidth="1"/>
    <col min="2564" max="2564" width="13.85546875" style="576" bestFit="1" customWidth="1"/>
    <col min="2565" max="2565" width="7.7109375" style="576" bestFit="1" customWidth="1"/>
    <col min="2566" max="2567" width="6" style="576" bestFit="1" customWidth="1"/>
    <col min="2568" max="2568" width="9.7109375" style="576" bestFit="1" customWidth="1"/>
    <col min="2569" max="2569" width="10.7109375" style="576" bestFit="1" customWidth="1"/>
    <col min="2570" max="2570" width="10" style="576" bestFit="1" customWidth="1"/>
    <col min="2571" max="2571" width="30.42578125" style="576" bestFit="1" customWidth="1"/>
    <col min="2572" max="2572" width="4.7109375" style="576" bestFit="1" customWidth="1"/>
    <col min="2573" max="2816" width="9.140625" style="576"/>
    <col min="2817" max="2817" width="6.42578125" style="576" bestFit="1" customWidth="1"/>
    <col min="2818" max="2818" width="20.7109375" style="576" bestFit="1" customWidth="1"/>
    <col min="2819" max="2819" width="14.7109375" style="576" bestFit="1" customWidth="1"/>
    <col min="2820" max="2820" width="13.85546875" style="576" bestFit="1" customWidth="1"/>
    <col min="2821" max="2821" width="7.7109375" style="576" bestFit="1" customWidth="1"/>
    <col min="2822" max="2823" width="6" style="576" bestFit="1" customWidth="1"/>
    <col min="2824" max="2824" width="9.7109375" style="576" bestFit="1" customWidth="1"/>
    <col min="2825" max="2825" width="10.7109375" style="576" bestFit="1" customWidth="1"/>
    <col min="2826" max="2826" width="10" style="576" bestFit="1" customWidth="1"/>
    <col min="2827" max="2827" width="30.42578125" style="576" bestFit="1" customWidth="1"/>
    <col min="2828" max="2828" width="4.7109375" style="576" bestFit="1" customWidth="1"/>
    <col min="2829" max="3072" width="9.140625" style="576"/>
    <col min="3073" max="3073" width="6.42578125" style="576" bestFit="1" customWidth="1"/>
    <col min="3074" max="3074" width="20.7109375" style="576" bestFit="1" customWidth="1"/>
    <col min="3075" max="3075" width="14.7109375" style="576" bestFit="1" customWidth="1"/>
    <col min="3076" max="3076" width="13.85546875" style="576" bestFit="1" customWidth="1"/>
    <col min="3077" max="3077" width="7.7109375" style="576" bestFit="1" customWidth="1"/>
    <col min="3078" max="3079" width="6" style="576" bestFit="1" customWidth="1"/>
    <col min="3080" max="3080" width="9.7109375" style="576" bestFit="1" customWidth="1"/>
    <col min="3081" max="3081" width="10.7109375" style="576" bestFit="1" customWidth="1"/>
    <col min="3082" max="3082" width="10" style="576" bestFit="1" customWidth="1"/>
    <col min="3083" max="3083" width="30.42578125" style="576" bestFit="1" customWidth="1"/>
    <col min="3084" max="3084" width="4.7109375" style="576" bestFit="1" customWidth="1"/>
    <col min="3085" max="3328" width="9.140625" style="576"/>
    <col min="3329" max="3329" width="6.42578125" style="576" bestFit="1" customWidth="1"/>
    <col min="3330" max="3330" width="20.7109375" style="576" bestFit="1" customWidth="1"/>
    <col min="3331" max="3331" width="14.7109375" style="576" bestFit="1" customWidth="1"/>
    <col min="3332" max="3332" width="13.85546875" style="576" bestFit="1" customWidth="1"/>
    <col min="3333" max="3333" width="7.7109375" style="576" bestFit="1" customWidth="1"/>
    <col min="3334" max="3335" width="6" style="576" bestFit="1" customWidth="1"/>
    <col min="3336" max="3336" width="9.7109375" style="576" bestFit="1" customWidth="1"/>
    <col min="3337" max="3337" width="10.7109375" style="576" bestFit="1" customWidth="1"/>
    <col min="3338" max="3338" width="10" style="576" bestFit="1" customWidth="1"/>
    <col min="3339" max="3339" width="30.42578125" style="576" bestFit="1" customWidth="1"/>
    <col min="3340" max="3340" width="4.7109375" style="576" bestFit="1" customWidth="1"/>
    <col min="3341" max="3584" width="9.140625" style="576"/>
    <col min="3585" max="3585" width="6.42578125" style="576" bestFit="1" customWidth="1"/>
    <col min="3586" max="3586" width="20.7109375" style="576" bestFit="1" customWidth="1"/>
    <col min="3587" max="3587" width="14.7109375" style="576" bestFit="1" customWidth="1"/>
    <col min="3588" max="3588" width="13.85546875" style="576" bestFit="1" customWidth="1"/>
    <col min="3589" max="3589" width="7.7109375" style="576" bestFit="1" customWidth="1"/>
    <col min="3590" max="3591" width="6" style="576" bestFit="1" customWidth="1"/>
    <col min="3592" max="3592" width="9.7109375" style="576" bestFit="1" customWidth="1"/>
    <col min="3593" max="3593" width="10.7109375" style="576" bestFit="1" customWidth="1"/>
    <col min="3594" max="3594" width="10" style="576" bestFit="1" customWidth="1"/>
    <col min="3595" max="3595" width="30.42578125" style="576" bestFit="1" customWidth="1"/>
    <col min="3596" max="3596" width="4.7109375" style="576" bestFit="1" customWidth="1"/>
    <col min="3597" max="3840" width="9.140625" style="576"/>
    <col min="3841" max="3841" width="6.42578125" style="576" bestFit="1" customWidth="1"/>
    <col min="3842" max="3842" width="20.7109375" style="576" bestFit="1" customWidth="1"/>
    <col min="3843" max="3843" width="14.7109375" style="576" bestFit="1" customWidth="1"/>
    <col min="3844" max="3844" width="13.85546875" style="576" bestFit="1" customWidth="1"/>
    <col min="3845" max="3845" width="7.7109375" style="576" bestFit="1" customWidth="1"/>
    <col min="3846" max="3847" width="6" style="576" bestFit="1" customWidth="1"/>
    <col min="3848" max="3848" width="9.7109375" style="576" bestFit="1" customWidth="1"/>
    <col min="3849" max="3849" width="10.7109375" style="576" bestFit="1" customWidth="1"/>
    <col min="3850" max="3850" width="10" style="576" bestFit="1" customWidth="1"/>
    <col min="3851" max="3851" width="30.42578125" style="576" bestFit="1" customWidth="1"/>
    <col min="3852" max="3852" width="4.7109375" style="576" bestFit="1" customWidth="1"/>
    <col min="3853" max="4096" width="9.140625" style="576"/>
    <col min="4097" max="4097" width="6.42578125" style="576" bestFit="1" customWidth="1"/>
    <col min="4098" max="4098" width="20.7109375" style="576" bestFit="1" customWidth="1"/>
    <col min="4099" max="4099" width="14.7109375" style="576" bestFit="1" customWidth="1"/>
    <col min="4100" max="4100" width="13.85546875" style="576" bestFit="1" customWidth="1"/>
    <col min="4101" max="4101" width="7.7109375" style="576" bestFit="1" customWidth="1"/>
    <col min="4102" max="4103" width="6" style="576" bestFit="1" customWidth="1"/>
    <col min="4104" max="4104" width="9.7109375" style="576" bestFit="1" customWidth="1"/>
    <col min="4105" max="4105" width="10.7109375" style="576" bestFit="1" customWidth="1"/>
    <col min="4106" max="4106" width="10" style="576" bestFit="1" customWidth="1"/>
    <col min="4107" max="4107" width="30.42578125" style="576" bestFit="1" customWidth="1"/>
    <col min="4108" max="4108" width="4.7109375" style="576" bestFit="1" customWidth="1"/>
    <col min="4109" max="4352" width="9.140625" style="576"/>
    <col min="4353" max="4353" width="6.42578125" style="576" bestFit="1" customWidth="1"/>
    <col min="4354" max="4354" width="20.7109375" style="576" bestFit="1" customWidth="1"/>
    <col min="4355" max="4355" width="14.7109375" style="576" bestFit="1" customWidth="1"/>
    <col min="4356" max="4356" width="13.85546875" style="576" bestFit="1" customWidth="1"/>
    <col min="4357" max="4357" width="7.7109375" style="576" bestFit="1" customWidth="1"/>
    <col min="4358" max="4359" width="6" style="576" bestFit="1" customWidth="1"/>
    <col min="4360" max="4360" width="9.7109375" style="576" bestFit="1" customWidth="1"/>
    <col min="4361" max="4361" width="10.7109375" style="576" bestFit="1" customWidth="1"/>
    <col min="4362" max="4362" width="10" style="576" bestFit="1" customWidth="1"/>
    <col min="4363" max="4363" width="30.42578125" style="576" bestFit="1" customWidth="1"/>
    <col min="4364" max="4364" width="4.7109375" style="576" bestFit="1" customWidth="1"/>
    <col min="4365" max="4608" width="9.140625" style="576"/>
    <col min="4609" max="4609" width="6.42578125" style="576" bestFit="1" customWidth="1"/>
    <col min="4610" max="4610" width="20.7109375" style="576" bestFit="1" customWidth="1"/>
    <col min="4611" max="4611" width="14.7109375" style="576" bestFit="1" customWidth="1"/>
    <col min="4612" max="4612" width="13.85546875" style="576" bestFit="1" customWidth="1"/>
    <col min="4613" max="4613" width="7.7109375" style="576" bestFit="1" customWidth="1"/>
    <col min="4614" max="4615" width="6" style="576" bestFit="1" customWidth="1"/>
    <col min="4616" max="4616" width="9.7109375" style="576" bestFit="1" customWidth="1"/>
    <col min="4617" max="4617" width="10.7109375" style="576" bestFit="1" customWidth="1"/>
    <col min="4618" max="4618" width="10" style="576" bestFit="1" customWidth="1"/>
    <col min="4619" max="4619" width="30.42578125" style="576" bestFit="1" customWidth="1"/>
    <col min="4620" max="4620" width="4.7109375" style="576" bestFit="1" customWidth="1"/>
    <col min="4621" max="4864" width="9.140625" style="576"/>
    <col min="4865" max="4865" width="6.42578125" style="576" bestFit="1" customWidth="1"/>
    <col min="4866" max="4866" width="20.7109375" style="576" bestFit="1" customWidth="1"/>
    <col min="4867" max="4867" width="14.7109375" style="576" bestFit="1" customWidth="1"/>
    <col min="4868" max="4868" width="13.85546875" style="576" bestFit="1" customWidth="1"/>
    <col min="4869" max="4869" width="7.7109375" style="576" bestFit="1" customWidth="1"/>
    <col min="4870" max="4871" width="6" style="576" bestFit="1" customWidth="1"/>
    <col min="4872" max="4872" width="9.7109375" style="576" bestFit="1" customWidth="1"/>
    <col min="4873" max="4873" width="10.7109375" style="576" bestFit="1" customWidth="1"/>
    <col min="4874" max="4874" width="10" style="576" bestFit="1" customWidth="1"/>
    <col min="4875" max="4875" width="30.42578125" style="576" bestFit="1" customWidth="1"/>
    <col min="4876" max="4876" width="4.7109375" style="576" bestFit="1" customWidth="1"/>
    <col min="4877" max="5120" width="9.140625" style="576"/>
    <col min="5121" max="5121" width="6.42578125" style="576" bestFit="1" customWidth="1"/>
    <col min="5122" max="5122" width="20.7109375" style="576" bestFit="1" customWidth="1"/>
    <col min="5123" max="5123" width="14.7109375" style="576" bestFit="1" customWidth="1"/>
    <col min="5124" max="5124" width="13.85546875" style="576" bestFit="1" customWidth="1"/>
    <col min="5125" max="5125" width="7.7109375" style="576" bestFit="1" customWidth="1"/>
    <col min="5126" max="5127" width="6" style="576" bestFit="1" customWidth="1"/>
    <col min="5128" max="5128" width="9.7109375" style="576" bestFit="1" customWidth="1"/>
    <col min="5129" max="5129" width="10.7109375" style="576" bestFit="1" customWidth="1"/>
    <col min="5130" max="5130" width="10" style="576" bestFit="1" customWidth="1"/>
    <col min="5131" max="5131" width="30.42578125" style="576" bestFit="1" customWidth="1"/>
    <col min="5132" max="5132" width="4.7109375" style="576" bestFit="1" customWidth="1"/>
    <col min="5133" max="5376" width="9.140625" style="576"/>
    <col min="5377" max="5377" width="6.42578125" style="576" bestFit="1" customWidth="1"/>
    <col min="5378" max="5378" width="20.7109375" style="576" bestFit="1" customWidth="1"/>
    <col min="5379" max="5379" width="14.7109375" style="576" bestFit="1" customWidth="1"/>
    <col min="5380" max="5380" width="13.85546875" style="576" bestFit="1" customWidth="1"/>
    <col min="5381" max="5381" width="7.7109375" style="576" bestFit="1" customWidth="1"/>
    <col min="5382" max="5383" width="6" style="576" bestFit="1" customWidth="1"/>
    <col min="5384" max="5384" width="9.7109375" style="576" bestFit="1" customWidth="1"/>
    <col min="5385" max="5385" width="10.7109375" style="576" bestFit="1" customWidth="1"/>
    <col min="5386" max="5386" width="10" style="576" bestFit="1" customWidth="1"/>
    <col min="5387" max="5387" width="30.42578125" style="576" bestFit="1" customWidth="1"/>
    <col min="5388" max="5388" width="4.7109375" style="576" bestFit="1" customWidth="1"/>
    <col min="5389" max="5632" width="9.140625" style="576"/>
    <col min="5633" max="5633" width="6.42578125" style="576" bestFit="1" customWidth="1"/>
    <col min="5634" max="5634" width="20.7109375" style="576" bestFit="1" customWidth="1"/>
    <col min="5635" max="5635" width="14.7109375" style="576" bestFit="1" customWidth="1"/>
    <col min="5636" max="5636" width="13.85546875" style="576" bestFit="1" customWidth="1"/>
    <col min="5637" max="5637" width="7.7109375" style="576" bestFit="1" customWidth="1"/>
    <col min="5638" max="5639" width="6" style="576" bestFit="1" customWidth="1"/>
    <col min="5640" max="5640" width="9.7109375" style="576" bestFit="1" customWidth="1"/>
    <col min="5641" max="5641" width="10.7109375" style="576" bestFit="1" customWidth="1"/>
    <col min="5642" max="5642" width="10" style="576" bestFit="1" customWidth="1"/>
    <col min="5643" max="5643" width="30.42578125" style="576" bestFit="1" customWidth="1"/>
    <col min="5644" max="5644" width="4.7109375" style="576" bestFit="1" customWidth="1"/>
    <col min="5645" max="5888" width="9.140625" style="576"/>
    <col min="5889" max="5889" width="6.42578125" style="576" bestFit="1" customWidth="1"/>
    <col min="5890" max="5890" width="20.7109375" style="576" bestFit="1" customWidth="1"/>
    <col min="5891" max="5891" width="14.7109375" style="576" bestFit="1" customWidth="1"/>
    <col min="5892" max="5892" width="13.85546875" style="576" bestFit="1" customWidth="1"/>
    <col min="5893" max="5893" width="7.7109375" style="576" bestFit="1" customWidth="1"/>
    <col min="5894" max="5895" width="6" style="576" bestFit="1" customWidth="1"/>
    <col min="5896" max="5896" width="9.7109375" style="576" bestFit="1" customWidth="1"/>
    <col min="5897" max="5897" width="10.7109375" style="576" bestFit="1" customWidth="1"/>
    <col min="5898" max="5898" width="10" style="576" bestFit="1" customWidth="1"/>
    <col min="5899" max="5899" width="30.42578125" style="576" bestFit="1" customWidth="1"/>
    <col min="5900" max="5900" width="4.7109375" style="576" bestFit="1" customWidth="1"/>
    <col min="5901" max="6144" width="9.140625" style="576"/>
    <col min="6145" max="6145" width="6.42578125" style="576" bestFit="1" customWidth="1"/>
    <col min="6146" max="6146" width="20.7109375" style="576" bestFit="1" customWidth="1"/>
    <col min="6147" max="6147" width="14.7109375" style="576" bestFit="1" customWidth="1"/>
    <col min="6148" max="6148" width="13.85546875" style="576" bestFit="1" customWidth="1"/>
    <col min="6149" max="6149" width="7.7109375" style="576" bestFit="1" customWidth="1"/>
    <col min="6150" max="6151" width="6" style="576" bestFit="1" customWidth="1"/>
    <col min="6152" max="6152" width="9.7109375" style="576" bestFit="1" customWidth="1"/>
    <col min="6153" max="6153" width="10.7109375" style="576" bestFit="1" customWidth="1"/>
    <col min="6154" max="6154" width="10" style="576" bestFit="1" customWidth="1"/>
    <col min="6155" max="6155" width="30.42578125" style="576" bestFit="1" customWidth="1"/>
    <col min="6156" max="6156" width="4.7109375" style="576" bestFit="1" customWidth="1"/>
    <col min="6157" max="6400" width="9.140625" style="576"/>
    <col min="6401" max="6401" width="6.42578125" style="576" bestFit="1" customWidth="1"/>
    <col min="6402" max="6402" width="20.7109375" style="576" bestFit="1" customWidth="1"/>
    <col min="6403" max="6403" width="14.7109375" style="576" bestFit="1" customWidth="1"/>
    <col min="6404" max="6404" width="13.85546875" style="576" bestFit="1" customWidth="1"/>
    <col min="6405" max="6405" width="7.7109375" style="576" bestFit="1" customWidth="1"/>
    <col min="6406" max="6407" width="6" style="576" bestFit="1" customWidth="1"/>
    <col min="6408" max="6408" width="9.7109375" style="576" bestFit="1" customWidth="1"/>
    <col min="6409" max="6409" width="10.7109375" style="576" bestFit="1" customWidth="1"/>
    <col min="6410" max="6410" width="10" style="576" bestFit="1" customWidth="1"/>
    <col min="6411" max="6411" width="30.42578125" style="576" bestFit="1" customWidth="1"/>
    <col min="6412" max="6412" width="4.7109375" style="576" bestFit="1" customWidth="1"/>
    <col min="6413" max="6656" width="9.140625" style="576"/>
    <col min="6657" max="6657" width="6.42578125" style="576" bestFit="1" customWidth="1"/>
    <col min="6658" max="6658" width="20.7109375" style="576" bestFit="1" customWidth="1"/>
    <col min="6659" max="6659" width="14.7109375" style="576" bestFit="1" customWidth="1"/>
    <col min="6660" max="6660" width="13.85546875" style="576" bestFit="1" customWidth="1"/>
    <col min="6661" max="6661" width="7.7109375" style="576" bestFit="1" customWidth="1"/>
    <col min="6662" max="6663" width="6" style="576" bestFit="1" customWidth="1"/>
    <col min="6664" max="6664" width="9.7109375" style="576" bestFit="1" customWidth="1"/>
    <col min="6665" max="6665" width="10.7109375" style="576" bestFit="1" customWidth="1"/>
    <col min="6666" max="6666" width="10" style="576" bestFit="1" customWidth="1"/>
    <col min="6667" max="6667" width="30.42578125" style="576" bestFit="1" customWidth="1"/>
    <col min="6668" max="6668" width="4.7109375" style="576" bestFit="1" customWidth="1"/>
    <col min="6669" max="6912" width="9.140625" style="576"/>
    <col min="6913" max="6913" width="6.42578125" style="576" bestFit="1" customWidth="1"/>
    <col min="6914" max="6914" width="20.7109375" style="576" bestFit="1" customWidth="1"/>
    <col min="6915" max="6915" width="14.7109375" style="576" bestFit="1" customWidth="1"/>
    <col min="6916" max="6916" width="13.85546875" style="576" bestFit="1" customWidth="1"/>
    <col min="6917" max="6917" width="7.7109375" style="576" bestFit="1" customWidth="1"/>
    <col min="6918" max="6919" width="6" style="576" bestFit="1" customWidth="1"/>
    <col min="6920" max="6920" width="9.7109375" style="576" bestFit="1" customWidth="1"/>
    <col min="6921" max="6921" width="10.7109375" style="576" bestFit="1" customWidth="1"/>
    <col min="6922" max="6922" width="10" style="576" bestFit="1" customWidth="1"/>
    <col min="6923" max="6923" width="30.42578125" style="576" bestFit="1" customWidth="1"/>
    <col min="6924" max="6924" width="4.7109375" style="576" bestFit="1" customWidth="1"/>
    <col min="6925" max="7168" width="9.140625" style="576"/>
    <col min="7169" max="7169" width="6.42578125" style="576" bestFit="1" customWidth="1"/>
    <col min="7170" max="7170" width="20.7109375" style="576" bestFit="1" customWidth="1"/>
    <col min="7171" max="7171" width="14.7109375" style="576" bestFit="1" customWidth="1"/>
    <col min="7172" max="7172" width="13.85546875" style="576" bestFit="1" customWidth="1"/>
    <col min="7173" max="7173" width="7.7109375" style="576" bestFit="1" customWidth="1"/>
    <col min="7174" max="7175" width="6" style="576" bestFit="1" customWidth="1"/>
    <col min="7176" max="7176" width="9.7109375" style="576" bestFit="1" customWidth="1"/>
    <col min="7177" max="7177" width="10.7109375" style="576" bestFit="1" customWidth="1"/>
    <col min="7178" max="7178" width="10" style="576" bestFit="1" customWidth="1"/>
    <col min="7179" max="7179" width="30.42578125" style="576" bestFit="1" customWidth="1"/>
    <col min="7180" max="7180" width="4.7109375" style="576" bestFit="1" customWidth="1"/>
    <col min="7181" max="7424" width="9.140625" style="576"/>
    <col min="7425" max="7425" width="6.42578125" style="576" bestFit="1" customWidth="1"/>
    <col min="7426" max="7426" width="20.7109375" style="576" bestFit="1" customWidth="1"/>
    <col min="7427" max="7427" width="14.7109375" style="576" bestFit="1" customWidth="1"/>
    <col min="7428" max="7428" width="13.85546875" style="576" bestFit="1" customWidth="1"/>
    <col min="7429" max="7429" width="7.7109375" style="576" bestFit="1" customWidth="1"/>
    <col min="7430" max="7431" width="6" style="576" bestFit="1" customWidth="1"/>
    <col min="7432" max="7432" width="9.7109375" style="576" bestFit="1" customWidth="1"/>
    <col min="7433" max="7433" width="10.7109375" style="576" bestFit="1" customWidth="1"/>
    <col min="7434" max="7434" width="10" style="576" bestFit="1" customWidth="1"/>
    <col min="7435" max="7435" width="30.42578125" style="576" bestFit="1" customWidth="1"/>
    <col min="7436" max="7436" width="4.7109375" style="576" bestFit="1" customWidth="1"/>
    <col min="7437" max="7680" width="9.140625" style="576"/>
    <col min="7681" max="7681" width="6.42578125" style="576" bestFit="1" customWidth="1"/>
    <col min="7682" max="7682" width="20.7109375" style="576" bestFit="1" customWidth="1"/>
    <col min="7683" max="7683" width="14.7109375" style="576" bestFit="1" customWidth="1"/>
    <col min="7684" max="7684" width="13.85546875" style="576" bestFit="1" customWidth="1"/>
    <col min="7685" max="7685" width="7.7109375" style="576" bestFit="1" customWidth="1"/>
    <col min="7686" max="7687" width="6" style="576" bestFit="1" customWidth="1"/>
    <col min="7688" max="7688" width="9.7109375" style="576" bestFit="1" customWidth="1"/>
    <col min="7689" max="7689" width="10.7109375" style="576" bestFit="1" customWidth="1"/>
    <col min="7690" max="7690" width="10" style="576" bestFit="1" customWidth="1"/>
    <col min="7691" max="7691" width="30.42578125" style="576" bestFit="1" customWidth="1"/>
    <col min="7692" max="7692" width="4.7109375" style="576" bestFit="1" customWidth="1"/>
    <col min="7693" max="7936" width="9.140625" style="576"/>
    <col min="7937" max="7937" width="6.42578125" style="576" bestFit="1" customWidth="1"/>
    <col min="7938" max="7938" width="20.7109375" style="576" bestFit="1" customWidth="1"/>
    <col min="7939" max="7939" width="14.7109375" style="576" bestFit="1" customWidth="1"/>
    <col min="7940" max="7940" width="13.85546875" style="576" bestFit="1" customWidth="1"/>
    <col min="7941" max="7941" width="7.7109375" style="576" bestFit="1" customWidth="1"/>
    <col min="7942" max="7943" width="6" style="576" bestFit="1" customWidth="1"/>
    <col min="7944" max="7944" width="9.7109375" style="576" bestFit="1" customWidth="1"/>
    <col min="7945" max="7945" width="10.7109375" style="576" bestFit="1" customWidth="1"/>
    <col min="7946" max="7946" width="10" style="576" bestFit="1" customWidth="1"/>
    <col min="7947" max="7947" width="30.42578125" style="576" bestFit="1" customWidth="1"/>
    <col min="7948" max="7948" width="4.7109375" style="576" bestFit="1" customWidth="1"/>
    <col min="7949" max="8192" width="9.140625" style="576"/>
    <col min="8193" max="8193" width="6.42578125" style="576" bestFit="1" customWidth="1"/>
    <col min="8194" max="8194" width="20.7109375" style="576" bestFit="1" customWidth="1"/>
    <col min="8195" max="8195" width="14.7109375" style="576" bestFit="1" customWidth="1"/>
    <col min="8196" max="8196" width="13.85546875" style="576" bestFit="1" customWidth="1"/>
    <col min="8197" max="8197" width="7.7109375" style="576" bestFit="1" customWidth="1"/>
    <col min="8198" max="8199" width="6" style="576" bestFit="1" customWidth="1"/>
    <col min="8200" max="8200" width="9.7109375" style="576" bestFit="1" customWidth="1"/>
    <col min="8201" max="8201" width="10.7109375" style="576" bestFit="1" customWidth="1"/>
    <col min="8202" max="8202" width="10" style="576" bestFit="1" customWidth="1"/>
    <col min="8203" max="8203" width="30.42578125" style="576" bestFit="1" customWidth="1"/>
    <col min="8204" max="8204" width="4.7109375" style="576" bestFit="1" customWidth="1"/>
    <col min="8205" max="8448" width="9.140625" style="576"/>
    <col min="8449" max="8449" width="6.42578125" style="576" bestFit="1" customWidth="1"/>
    <col min="8450" max="8450" width="20.7109375" style="576" bestFit="1" customWidth="1"/>
    <col min="8451" max="8451" width="14.7109375" style="576" bestFit="1" customWidth="1"/>
    <col min="8452" max="8452" width="13.85546875" style="576" bestFit="1" customWidth="1"/>
    <col min="8453" max="8453" width="7.7109375" style="576" bestFit="1" customWidth="1"/>
    <col min="8454" max="8455" width="6" style="576" bestFit="1" customWidth="1"/>
    <col min="8456" max="8456" width="9.7109375" style="576" bestFit="1" customWidth="1"/>
    <col min="8457" max="8457" width="10.7109375" style="576" bestFit="1" customWidth="1"/>
    <col min="8458" max="8458" width="10" style="576" bestFit="1" customWidth="1"/>
    <col min="8459" max="8459" width="30.42578125" style="576" bestFit="1" customWidth="1"/>
    <col min="8460" max="8460" width="4.7109375" style="576" bestFit="1" customWidth="1"/>
    <col min="8461" max="8704" width="9.140625" style="576"/>
    <col min="8705" max="8705" width="6.42578125" style="576" bestFit="1" customWidth="1"/>
    <col min="8706" max="8706" width="20.7109375" style="576" bestFit="1" customWidth="1"/>
    <col min="8707" max="8707" width="14.7109375" style="576" bestFit="1" customWidth="1"/>
    <col min="8708" max="8708" width="13.85546875" style="576" bestFit="1" customWidth="1"/>
    <col min="8709" max="8709" width="7.7109375" style="576" bestFit="1" customWidth="1"/>
    <col min="8710" max="8711" width="6" style="576" bestFit="1" customWidth="1"/>
    <col min="8712" max="8712" width="9.7109375" style="576" bestFit="1" customWidth="1"/>
    <col min="8713" max="8713" width="10.7109375" style="576" bestFit="1" customWidth="1"/>
    <col min="8714" max="8714" width="10" style="576" bestFit="1" customWidth="1"/>
    <col min="8715" max="8715" width="30.42578125" style="576" bestFit="1" customWidth="1"/>
    <col min="8716" max="8716" width="4.7109375" style="576" bestFit="1" customWidth="1"/>
    <col min="8717" max="8960" width="9.140625" style="576"/>
    <col min="8961" max="8961" width="6.42578125" style="576" bestFit="1" customWidth="1"/>
    <col min="8962" max="8962" width="20.7109375" style="576" bestFit="1" customWidth="1"/>
    <col min="8963" max="8963" width="14.7109375" style="576" bestFit="1" customWidth="1"/>
    <col min="8964" max="8964" width="13.85546875" style="576" bestFit="1" customWidth="1"/>
    <col min="8965" max="8965" width="7.7109375" style="576" bestFit="1" customWidth="1"/>
    <col min="8966" max="8967" width="6" style="576" bestFit="1" customWidth="1"/>
    <col min="8968" max="8968" width="9.7109375" style="576" bestFit="1" customWidth="1"/>
    <col min="8969" max="8969" width="10.7109375" style="576" bestFit="1" customWidth="1"/>
    <col min="8970" max="8970" width="10" style="576" bestFit="1" customWidth="1"/>
    <col min="8971" max="8971" width="30.42578125" style="576" bestFit="1" customWidth="1"/>
    <col min="8972" max="8972" width="4.7109375" style="576" bestFit="1" customWidth="1"/>
    <col min="8973" max="9216" width="9.140625" style="576"/>
    <col min="9217" max="9217" width="6.42578125" style="576" bestFit="1" customWidth="1"/>
    <col min="9218" max="9218" width="20.7109375" style="576" bestFit="1" customWidth="1"/>
    <col min="9219" max="9219" width="14.7109375" style="576" bestFit="1" customWidth="1"/>
    <col min="9220" max="9220" width="13.85546875" style="576" bestFit="1" customWidth="1"/>
    <col min="9221" max="9221" width="7.7109375" style="576" bestFit="1" customWidth="1"/>
    <col min="9222" max="9223" width="6" style="576" bestFit="1" customWidth="1"/>
    <col min="9224" max="9224" width="9.7109375" style="576" bestFit="1" customWidth="1"/>
    <col min="9225" max="9225" width="10.7109375" style="576" bestFit="1" customWidth="1"/>
    <col min="9226" max="9226" width="10" style="576" bestFit="1" customWidth="1"/>
    <col min="9227" max="9227" width="30.42578125" style="576" bestFit="1" customWidth="1"/>
    <col min="9228" max="9228" width="4.7109375" style="576" bestFit="1" customWidth="1"/>
    <col min="9229" max="9472" width="9.140625" style="576"/>
    <col min="9473" max="9473" width="6.42578125" style="576" bestFit="1" customWidth="1"/>
    <col min="9474" max="9474" width="20.7109375" style="576" bestFit="1" customWidth="1"/>
    <col min="9475" max="9475" width="14.7109375" style="576" bestFit="1" customWidth="1"/>
    <col min="9476" max="9476" width="13.85546875" style="576" bestFit="1" customWidth="1"/>
    <col min="9477" max="9477" width="7.7109375" style="576" bestFit="1" customWidth="1"/>
    <col min="9478" max="9479" width="6" style="576" bestFit="1" customWidth="1"/>
    <col min="9480" max="9480" width="9.7109375" style="576" bestFit="1" customWidth="1"/>
    <col min="9481" max="9481" width="10.7109375" style="576" bestFit="1" customWidth="1"/>
    <col min="9482" max="9482" width="10" style="576" bestFit="1" customWidth="1"/>
    <col min="9483" max="9483" width="30.42578125" style="576" bestFit="1" customWidth="1"/>
    <col min="9484" max="9484" width="4.7109375" style="576" bestFit="1" customWidth="1"/>
    <col min="9485" max="9728" width="9.140625" style="576"/>
    <col min="9729" max="9729" width="6.42578125" style="576" bestFit="1" customWidth="1"/>
    <col min="9730" max="9730" width="20.7109375" style="576" bestFit="1" customWidth="1"/>
    <col min="9731" max="9731" width="14.7109375" style="576" bestFit="1" customWidth="1"/>
    <col min="9732" max="9732" width="13.85546875" style="576" bestFit="1" customWidth="1"/>
    <col min="9733" max="9733" width="7.7109375" style="576" bestFit="1" customWidth="1"/>
    <col min="9734" max="9735" width="6" style="576" bestFit="1" customWidth="1"/>
    <col min="9736" max="9736" width="9.7109375" style="576" bestFit="1" customWidth="1"/>
    <col min="9737" max="9737" width="10.7109375" style="576" bestFit="1" customWidth="1"/>
    <col min="9738" max="9738" width="10" style="576" bestFit="1" customWidth="1"/>
    <col min="9739" max="9739" width="30.42578125" style="576" bestFit="1" customWidth="1"/>
    <col min="9740" max="9740" width="4.7109375" style="576" bestFit="1" customWidth="1"/>
    <col min="9741" max="9984" width="9.140625" style="576"/>
    <col min="9985" max="9985" width="6.42578125" style="576" bestFit="1" customWidth="1"/>
    <col min="9986" max="9986" width="20.7109375" style="576" bestFit="1" customWidth="1"/>
    <col min="9987" max="9987" width="14.7109375" style="576" bestFit="1" customWidth="1"/>
    <col min="9988" max="9988" width="13.85546875" style="576" bestFit="1" customWidth="1"/>
    <col min="9989" max="9989" width="7.7109375" style="576" bestFit="1" customWidth="1"/>
    <col min="9990" max="9991" width="6" style="576" bestFit="1" customWidth="1"/>
    <col min="9992" max="9992" width="9.7109375" style="576" bestFit="1" customWidth="1"/>
    <col min="9993" max="9993" width="10.7109375" style="576" bestFit="1" customWidth="1"/>
    <col min="9994" max="9994" width="10" style="576" bestFit="1" customWidth="1"/>
    <col min="9995" max="9995" width="30.42578125" style="576" bestFit="1" customWidth="1"/>
    <col min="9996" max="9996" width="4.7109375" style="576" bestFit="1" customWidth="1"/>
    <col min="9997" max="10240" width="9.140625" style="576"/>
    <col min="10241" max="10241" width="6.42578125" style="576" bestFit="1" customWidth="1"/>
    <col min="10242" max="10242" width="20.7109375" style="576" bestFit="1" customWidth="1"/>
    <col min="10243" max="10243" width="14.7109375" style="576" bestFit="1" customWidth="1"/>
    <col min="10244" max="10244" width="13.85546875" style="576" bestFit="1" customWidth="1"/>
    <col min="10245" max="10245" width="7.7109375" style="576" bestFit="1" customWidth="1"/>
    <col min="10246" max="10247" width="6" style="576" bestFit="1" customWidth="1"/>
    <col min="10248" max="10248" width="9.7109375" style="576" bestFit="1" customWidth="1"/>
    <col min="10249" max="10249" width="10.7109375" style="576" bestFit="1" customWidth="1"/>
    <col min="10250" max="10250" width="10" style="576" bestFit="1" customWidth="1"/>
    <col min="10251" max="10251" width="30.42578125" style="576" bestFit="1" customWidth="1"/>
    <col min="10252" max="10252" width="4.7109375" style="576" bestFit="1" customWidth="1"/>
    <col min="10253" max="10496" width="9.140625" style="576"/>
    <col min="10497" max="10497" width="6.42578125" style="576" bestFit="1" customWidth="1"/>
    <col min="10498" max="10498" width="20.7109375" style="576" bestFit="1" customWidth="1"/>
    <col min="10499" max="10499" width="14.7109375" style="576" bestFit="1" customWidth="1"/>
    <col min="10500" max="10500" width="13.85546875" style="576" bestFit="1" customWidth="1"/>
    <col min="10501" max="10501" width="7.7109375" style="576" bestFit="1" customWidth="1"/>
    <col min="10502" max="10503" width="6" style="576" bestFit="1" customWidth="1"/>
    <col min="10504" max="10504" width="9.7109375" style="576" bestFit="1" customWidth="1"/>
    <col min="10505" max="10505" width="10.7109375" style="576" bestFit="1" customWidth="1"/>
    <col min="10506" max="10506" width="10" style="576" bestFit="1" customWidth="1"/>
    <col min="10507" max="10507" width="30.42578125" style="576" bestFit="1" customWidth="1"/>
    <col min="10508" max="10508" width="4.7109375" style="576" bestFit="1" customWidth="1"/>
    <col min="10509" max="10752" width="9.140625" style="576"/>
    <col min="10753" max="10753" width="6.42578125" style="576" bestFit="1" customWidth="1"/>
    <col min="10754" max="10754" width="20.7109375" style="576" bestFit="1" customWidth="1"/>
    <col min="10755" max="10755" width="14.7109375" style="576" bestFit="1" customWidth="1"/>
    <col min="10756" max="10756" width="13.85546875" style="576" bestFit="1" customWidth="1"/>
    <col min="10757" max="10757" width="7.7109375" style="576" bestFit="1" customWidth="1"/>
    <col min="10758" max="10759" width="6" style="576" bestFit="1" customWidth="1"/>
    <col min="10760" max="10760" width="9.7109375" style="576" bestFit="1" customWidth="1"/>
    <col min="10761" max="10761" width="10.7109375" style="576" bestFit="1" customWidth="1"/>
    <col min="10762" max="10762" width="10" style="576" bestFit="1" customWidth="1"/>
    <col min="10763" max="10763" width="30.42578125" style="576" bestFit="1" customWidth="1"/>
    <col min="10764" max="10764" width="4.7109375" style="576" bestFit="1" customWidth="1"/>
    <col min="10765" max="11008" width="9.140625" style="576"/>
    <col min="11009" max="11009" width="6.42578125" style="576" bestFit="1" customWidth="1"/>
    <col min="11010" max="11010" width="20.7109375" style="576" bestFit="1" customWidth="1"/>
    <col min="11011" max="11011" width="14.7109375" style="576" bestFit="1" customWidth="1"/>
    <col min="11012" max="11012" width="13.85546875" style="576" bestFit="1" customWidth="1"/>
    <col min="11013" max="11013" width="7.7109375" style="576" bestFit="1" customWidth="1"/>
    <col min="11014" max="11015" width="6" style="576" bestFit="1" customWidth="1"/>
    <col min="11016" max="11016" width="9.7109375" style="576" bestFit="1" customWidth="1"/>
    <col min="11017" max="11017" width="10.7109375" style="576" bestFit="1" customWidth="1"/>
    <col min="11018" max="11018" width="10" style="576" bestFit="1" customWidth="1"/>
    <col min="11019" max="11019" width="30.42578125" style="576" bestFit="1" customWidth="1"/>
    <col min="11020" max="11020" width="4.7109375" style="576" bestFit="1" customWidth="1"/>
    <col min="11021" max="11264" width="9.140625" style="576"/>
    <col min="11265" max="11265" width="6.42578125" style="576" bestFit="1" customWidth="1"/>
    <col min="11266" max="11266" width="20.7109375" style="576" bestFit="1" customWidth="1"/>
    <col min="11267" max="11267" width="14.7109375" style="576" bestFit="1" customWidth="1"/>
    <col min="11268" max="11268" width="13.85546875" style="576" bestFit="1" customWidth="1"/>
    <col min="11269" max="11269" width="7.7109375" style="576" bestFit="1" customWidth="1"/>
    <col min="11270" max="11271" width="6" style="576" bestFit="1" customWidth="1"/>
    <col min="11272" max="11272" width="9.7109375" style="576" bestFit="1" customWidth="1"/>
    <col min="11273" max="11273" width="10.7109375" style="576" bestFit="1" customWidth="1"/>
    <col min="11274" max="11274" width="10" style="576" bestFit="1" customWidth="1"/>
    <col min="11275" max="11275" width="30.42578125" style="576" bestFit="1" customWidth="1"/>
    <col min="11276" max="11276" width="4.7109375" style="576" bestFit="1" customWidth="1"/>
    <col min="11277" max="11520" width="9.140625" style="576"/>
    <col min="11521" max="11521" width="6.42578125" style="576" bestFit="1" customWidth="1"/>
    <col min="11522" max="11522" width="20.7109375" style="576" bestFit="1" customWidth="1"/>
    <col min="11523" max="11523" width="14.7109375" style="576" bestFit="1" customWidth="1"/>
    <col min="11524" max="11524" width="13.85546875" style="576" bestFit="1" customWidth="1"/>
    <col min="11525" max="11525" width="7.7109375" style="576" bestFit="1" customWidth="1"/>
    <col min="11526" max="11527" width="6" style="576" bestFit="1" customWidth="1"/>
    <col min="11528" max="11528" width="9.7109375" style="576" bestFit="1" customWidth="1"/>
    <col min="11529" max="11529" width="10.7109375" style="576" bestFit="1" customWidth="1"/>
    <col min="11530" max="11530" width="10" style="576" bestFit="1" customWidth="1"/>
    <col min="11531" max="11531" width="30.42578125" style="576" bestFit="1" customWidth="1"/>
    <col min="11532" max="11532" width="4.7109375" style="576" bestFit="1" customWidth="1"/>
    <col min="11533" max="11776" width="9.140625" style="576"/>
    <col min="11777" max="11777" width="6.42578125" style="576" bestFit="1" customWidth="1"/>
    <col min="11778" max="11778" width="20.7109375" style="576" bestFit="1" customWidth="1"/>
    <col min="11779" max="11779" width="14.7109375" style="576" bestFit="1" customWidth="1"/>
    <col min="11780" max="11780" width="13.85546875" style="576" bestFit="1" customWidth="1"/>
    <col min="11781" max="11781" width="7.7109375" style="576" bestFit="1" customWidth="1"/>
    <col min="11782" max="11783" width="6" style="576" bestFit="1" customWidth="1"/>
    <col min="11784" max="11784" width="9.7109375" style="576" bestFit="1" customWidth="1"/>
    <col min="11785" max="11785" width="10.7109375" style="576" bestFit="1" customWidth="1"/>
    <col min="11786" max="11786" width="10" style="576" bestFit="1" customWidth="1"/>
    <col min="11787" max="11787" width="30.42578125" style="576" bestFit="1" customWidth="1"/>
    <col min="11788" max="11788" width="4.7109375" style="576" bestFit="1" customWidth="1"/>
    <col min="11789" max="12032" width="9.140625" style="576"/>
    <col min="12033" max="12033" width="6.42578125" style="576" bestFit="1" customWidth="1"/>
    <col min="12034" max="12034" width="20.7109375" style="576" bestFit="1" customWidth="1"/>
    <col min="12035" max="12035" width="14.7109375" style="576" bestFit="1" customWidth="1"/>
    <col min="12036" max="12036" width="13.85546875" style="576" bestFit="1" customWidth="1"/>
    <col min="12037" max="12037" width="7.7109375" style="576" bestFit="1" customWidth="1"/>
    <col min="12038" max="12039" width="6" style="576" bestFit="1" customWidth="1"/>
    <col min="12040" max="12040" width="9.7109375" style="576" bestFit="1" customWidth="1"/>
    <col min="12041" max="12041" width="10.7109375" style="576" bestFit="1" customWidth="1"/>
    <col min="12042" max="12042" width="10" style="576" bestFit="1" customWidth="1"/>
    <col min="12043" max="12043" width="30.42578125" style="576" bestFit="1" customWidth="1"/>
    <col min="12044" max="12044" width="4.7109375" style="576" bestFit="1" customWidth="1"/>
    <col min="12045" max="12288" width="9.140625" style="576"/>
    <col min="12289" max="12289" width="6.42578125" style="576" bestFit="1" customWidth="1"/>
    <col min="12290" max="12290" width="20.7109375" style="576" bestFit="1" customWidth="1"/>
    <col min="12291" max="12291" width="14.7109375" style="576" bestFit="1" customWidth="1"/>
    <col min="12292" max="12292" width="13.85546875" style="576" bestFit="1" customWidth="1"/>
    <col min="12293" max="12293" width="7.7109375" style="576" bestFit="1" customWidth="1"/>
    <col min="12294" max="12295" width="6" style="576" bestFit="1" customWidth="1"/>
    <col min="12296" max="12296" width="9.7109375" style="576" bestFit="1" customWidth="1"/>
    <col min="12297" max="12297" width="10.7109375" style="576" bestFit="1" customWidth="1"/>
    <col min="12298" max="12298" width="10" style="576" bestFit="1" customWidth="1"/>
    <col min="12299" max="12299" width="30.42578125" style="576" bestFit="1" customWidth="1"/>
    <col min="12300" max="12300" width="4.7109375" style="576" bestFit="1" customWidth="1"/>
    <col min="12301" max="12544" width="9.140625" style="576"/>
    <col min="12545" max="12545" width="6.42578125" style="576" bestFit="1" customWidth="1"/>
    <col min="12546" max="12546" width="20.7109375" style="576" bestFit="1" customWidth="1"/>
    <col min="12547" max="12547" width="14.7109375" style="576" bestFit="1" customWidth="1"/>
    <col min="12548" max="12548" width="13.85546875" style="576" bestFit="1" customWidth="1"/>
    <col min="12549" max="12549" width="7.7109375" style="576" bestFit="1" customWidth="1"/>
    <col min="12550" max="12551" width="6" style="576" bestFit="1" customWidth="1"/>
    <col min="12552" max="12552" width="9.7109375" style="576" bestFit="1" customWidth="1"/>
    <col min="12553" max="12553" width="10.7109375" style="576" bestFit="1" customWidth="1"/>
    <col min="12554" max="12554" width="10" style="576" bestFit="1" customWidth="1"/>
    <col min="12555" max="12555" width="30.42578125" style="576" bestFit="1" customWidth="1"/>
    <col min="12556" max="12556" width="4.7109375" style="576" bestFit="1" customWidth="1"/>
    <col min="12557" max="12800" width="9.140625" style="576"/>
    <col min="12801" max="12801" width="6.42578125" style="576" bestFit="1" customWidth="1"/>
    <col min="12802" max="12802" width="20.7109375" style="576" bestFit="1" customWidth="1"/>
    <col min="12803" max="12803" width="14.7109375" style="576" bestFit="1" customWidth="1"/>
    <col min="12804" max="12804" width="13.85546875" style="576" bestFit="1" customWidth="1"/>
    <col min="12805" max="12805" width="7.7109375" style="576" bestFit="1" customWidth="1"/>
    <col min="12806" max="12807" width="6" style="576" bestFit="1" customWidth="1"/>
    <col min="12808" max="12808" width="9.7109375" style="576" bestFit="1" customWidth="1"/>
    <col min="12809" max="12809" width="10.7109375" style="576" bestFit="1" customWidth="1"/>
    <col min="12810" max="12810" width="10" style="576" bestFit="1" customWidth="1"/>
    <col min="12811" max="12811" width="30.42578125" style="576" bestFit="1" customWidth="1"/>
    <col min="12812" max="12812" width="4.7109375" style="576" bestFit="1" customWidth="1"/>
    <col min="12813" max="13056" width="9.140625" style="576"/>
    <col min="13057" max="13057" width="6.42578125" style="576" bestFit="1" customWidth="1"/>
    <col min="13058" max="13058" width="20.7109375" style="576" bestFit="1" customWidth="1"/>
    <col min="13059" max="13059" width="14.7109375" style="576" bestFit="1" customWidth="1"/>
    <col min="13060" max="13060" width="13.85546875" style="576" bestFit="1" customWidth="1"/>
    <col min="13061" max="13061" width="7.7109375" style="576" bestFit="1" customWidth="1"/>
    <col min="13062" max="13063" width="6" style="576" bestFit="1" customWidth="1"/>
    <col min="13064" max="13064" width="9.7109375" style="576" bestFit="1" customWidth="1"/>
    <col min="13065" max="13065" width="10.7109375" style="576" bestFit="1" customWidth="1"/>
    <col min="13066" max="13066" width="10" style="576" bestFit="1" customWidth="1"/>
    <col min="13067" max="13067" width="30.42578125" style="576" bestFit="1" customWidth="1"/>
    <col min="13068" max="13068" width="4.7109375" style="576" bestFit="1" customWidth="1"/>
    <col min="13069" max="13312" width="9.140625" style="576"/>
    <col min="13313" max="13313" width="6.42578125" style="576" bestFit="1" customWidth="1"/>
    <col min="13314" max="13314" width="20.7109375" style="576" bestFit="1" customWidth="1"/>
    <col min="13315" max="13315" width="14.7109375" style="576" bestFit="1" customWidth="1"/>
    <col min="13316" max="13316" width="13.85546875" style="576" bestFit="1" customWidth="1"/>
    <col min="13317" max="13317" width="7.7109375" style="576" bestFit="1" customWidth="1"/>
    <col min="13318" max="13319" width="6" style="576" bestFit="1" customWidth="1"/>
    <col min="13320" max="13320" width="9.7109375" style="576" bestFit="1" customWidth="1"/>
    <col min="13321" max="13321" width="10.7109375" style="576" bestFit="1" customWidth="1"/>
    <col min="13322" max="13322" width="10" style="576" bestFit="1" customWidth="1"/>
    <col min="13323" max="13323" width="30.42578125" style="576" bestFit="1" customWidth="1"/>
    <col min="13324" max="13324" width="4.7109375" style="576" bestFit="1" customWidth="1"/>
    <col min="13325" max="13568" width="9.140625" style="576"/>
    <col min="13569" max="13569" width="6.42578125" style="576" bestFit="1" customWidth="1"/>
    <col min="13570" max="13570" width="20.7109375" style="576" bestFit="1" customWidth="1"/>
    <col min="13571" max="13571" width="14.7109375" style="576" bestFit="1" customWidth="1"/>
    <col min="13572" max="13572" width="13.85546875" style="576" bestFit="1" customWidth="1"/>
    <col min="13573" max="13573" width="7.7109375" style="576" bestFit="1" customWidth="1"/>
    <col min="13574" max="13575" width="6" style="576" bestFit="1" customWidth="1"/>
    <col min="13576" max="13576" width="9.7109375" style="576" bestFit="1" customWidth="1"/>
    <col min="13577" max="13577" width="10.7109375" style="576" bestFit="1" customWidth="1"/>
    <col min="13578" max="13578" width="10" style="576" bestFit="1" customWidth="1"/>
    <col min="13579" max="13579" width="30.42578125" style="576" bestFit="1" customWidth="1"/>
    <col min="13580" max="13580" width="4.7109375" style="576" bestFit="1" customWidth="1"/>
    <col min="13581" max="13824" width="9.140625" style="576"/>
    <col min="13825" max="13825" width="6.42578125" style="576" bestFit="1" customWidth="1"/>
    <col min="13826" max="13826" width="20.7109375" style="576" bestFit="1" customWidth="1"/>
    <col min="13827" max="13827" width="14.7109375" style="576" bestFit="1" customWidth="1"/>
    <col min="13828" max="13828" width="13.85546875" style="576" bestFit="1" customWidth="1"/>
    <col min="13829" max="13829" width="7.7109375" style="576" bestFit="1" customWidth="1"/>
    <col min="13830" max="13831" width="6" style="576" bestFit="1" customWidth="1"/>
    <col min="13832" max="13832" width="9.7109375" style="576" bestFit="1" customWidth="1"/>
    <col min="13833" max="13833" width="10.7109375" style="576" bestFit="1" customWidth="1"/>
    <col min="13834" max="13834" width="10" style="576" bestFit="1" customWidth="1"/>
    <col min="13835" max="13835" width="30.42578125" style="576" bestFit="1" customWidth="1"/>
    <col min="13836" max="13836" width="4.7109375" style="576" bestFit="1" customWidth="1"/>
    <col min="13837" max="14080" width="9.140625" style="576"/>
    <col min="14081" max="14081" width="6.42578125" style="576" bestFit="1" customWidth="1"/>
    <col min="14082" max="14082" width="20.7109375" style="576" bestFit="1" customWidth="1"/>
    <col min="14083" max="14083" width="14.7109375" style="576" bestFit="1" customWidth="1"/>
    <col min="14084" max="14084" width="13.85546875" style="576" bestFit="1" customWidth="1"/>
    <col min="14085" max="14085" width="7.7109375" style="576" bestFit="1" customWidth="1"/>
    <col min="14086" max="14087" width="6" style="576" bestFit="1" customWidth="1"/>
    <col min="14088" max="14088" width="9.7109375" style="576" bestFit="1" customWidth="1"/>
    <col min="14089" max="14089" width="10.7109375" style="576" bestFit="1" customWidth="1"/>
    <col min="14090" max="14090" width="10" style="576" bestFit="1" customWidth="1"/>
    <col min="14091" max="14091" width="30.42578125" style="576" bestFit="1" customWidth="1"/>
    <col min="14092" max="14092" width="4.7109375" style="576" bestFit="1" customWidth="1"/>
    <col min="14093" max="14336" width="9.140625" style="576"/>
    <col min="14337" max="14337" width="6.42578125" style="576" bestFit="1" customWidth="1"/>
    <col min="14338" max="14338" width="20.7109375" style="576" bestFit="1" customWidth="1"/>
    <col min="14339" max="14339" width="14.7109375" style="576" bestFit="1" customWidth="1"/>
    <col min="14340" max="14340" width="13.85546875" style="576" bestFit="1" customWidth="1"/>
    <col min="14341" max="14341" width="7.7109375" style="576" bestFit="1" customWidth="1"/>
    <col min="14342" max="14343" width="6" style="576" bestFit="1" customWidth="1"/>
    <col min="14344" max="14344" width="9.7109375" style="576" bestFit="1" customWidth="1"/>
    <col min="14345" max="14345" width="10.7109375" style="576" bestFit="1" customWidth="1"/>
    <col min="14346" max="14346" width="10" style="576" bestFit="1" customWidth="1"/>
    <col min="14347" max="14347" width="30.42578125" style="576" bestFit="1" customWidth="1"/>
    <col min="14348" max="14348" width="4.7109375" style="576" bestFit="1" customWidth="1"/>
    <col min="14349" max="14592" width="9.140625" style="576"/>
    <col min="14593" max="14593" width="6.42578125" style="576" bestFit="1" customWidth="1"/>
    <col min="14594" max="14594" width="20.7109375" style="576" bestFit="1" customWidth="1"/>
    <col min="14595" max="14595" width="14.7109375" style="576" bestFit="1" customWidth="1"/>
    <col min="14596" max="14596" width="13.85546875" style="576" bestFit="1" customWidth="1"/>
    <col min="14597" max="14597" width="7.7109375" style="576" bestFit="1" customWidth="1"/>
    <col min="14598" max="14599" width="6" style="576" bestFit="1" customWidth="1"/>
    <col min="14600" max="14600" width="9.7109375" style="576" bestFit="1" customWidth="1"/>
    <col min="14601" max="14601" width="10.7109375" style="576" bestFit="1" customWidth="1"/>
    <col min="14602" max="14602" width="10" style="576" bestFit="1" customWidth="1"/>
    <col min="14603" max="14603" width="30.42578125" style="576" bestFit="1" customWidth="1"/>
    <col min="14604" max="14604" width="4.7109375" style="576" bestFit="1" customWidth="1"/>
    <col min="14605" max="14848" width="9.140625" style="576"/>
    <col min="14849" max="14849" width="6.42578125" style="576" bestFit="1" customWidth="1"/>
    <col min="14850" max="14850" width="20.7109375" style="576" bestFit="1" customWidth="1"/>
    <col min="14851" max="14851" width="14.7109375" style="576" bestFit="1" customWidth="1"/>
    <col min="14852" max="14852" width="13.85546875" style="576" bestFit="1" customWidth="1"/>
    <col min="14853" max="14853" width="7.7109375" style="576" bestFit="1" customWidth="1"/>
    <col min="14854" max="14855" width="6" style="576" bestFit="1" customWidth="1"/>
    <col min="14856" max="14856" width="9.7109375" style="576" bestFit="1" customWidth="1"/>
    <col min="14857" max="14857" width="10.7109375" style="576" bestFit="1" customWidth="1"/>
    <col min="14858" max="14858" width="10" style="576" bestFit="1" customWidth="1"/>
    <col min="14859" max="14859" width="30.42578125" style="576" bestFit="1" customWidth="1"/>
    <col min="14860" max="14860" width="4.7109375" style="576" bestFit="1" customWidth="1"/>
    <col min="14861" max="15104" width="9.140625" style="576"/>
    <col min="15105" max="15105" width="6.42578125" style="576" bestFit="1" customWidth="1"/>
    <col min="15106" max="15106" width="20.7109375" style="576" bestFit="1" customWidth="1"/>
    <col min="15107" max="15107" width="14.7109375" style="576" bestFit="1" customWidth="1"/>
    <col min="15108" max="15108" width="13.85546875" style="576" bestFit="1" customWidth="1"/>
    <col min="15109" max="15109" width="7.7109375" style="576" bestFit="1" customWidth="1"/>
    <col min="15110" max="15111" width="6" style="576" bestFit="1" customWidth="1"/>
    <col min="15112" max="15112" width="9.7109375" style="576" bestFit="1" customWidth="1"/>
    <col min="15113" max="15113" width="10.7109375" style="576" bestFit="1" customWidth="1"/>
    <col min="15114" max="15114" width="10" style="576" bestFit="1" customWidth="1"/>
    <col min="15115" max="15115" width="30.42578125" style="576" bestFit="1" customWidth="1"/>
    <col min="15116" max="15116" width="4.7109375" style="576" bestFit="1" customWidth="1"/>
    <col min="15117" max="15360" width="9.140625" style="576"/>
    <col min="15361" max="15361" width="6.42578125" style="576" bestFit="1" customWidth="1"/>
    <col min="15362" max="15362" width="20.7109375" style="576" bestFit="1" customWidth="1"/>
    <col min="15363" max="15363" width="14.7109375" style="576" bestFit="1" customWidth="1"/>
    <col min="15364" max="15364" width="13.85546875" style="576" bestFit="1" customWidth="1"/>
    <col min="15365" max="15365" width="7.7109375" style="576" bestFit="1" customWidth="1"/>
    <col min="15366" max="15367" width="6" style="576" bestFit="1" customWidth="1"/>
    <col min="15368" max="15368" width="9.7109375" style="576" bestFit="1" customWidth="1"/>
    <col min="15369" max="15369" width="10.7109375" style="576" bestFit="1" customWidth="1"/>
    <col min="15370" max="15370" width="10" style="576" bestFit="1" customWidth="1"/>
    <col min="15371" max="15371" width="30.42578125" style="576" bestFit="1" customWidth="1"/>
    <col min="15372" max="15372" width="4.7109375" style="576" bestFit="1" customWidth="1"/>
    <col min="15373" max="15616" width="9.140625" style="576"/>
    <col min="15617" max="15617" width="6.42578125" style="576" bestFit="1" customWidth="1"/>
    <col min="15618" max="15618" width="20.7109375" style="576" bestFit="1" customWidth="1"/>
    <col min="15619" max="15619" width="14.7109375" style="576" bestFit="1" customWidth="1"/>
    <col min="15620" max="15620" width="13.85546875" style="576" bestFit="1" customWidth="1"/>
    <col min="15621" max="15621" width="7.7109375" style="576" bestFit="1" customWidth="1"/>
    <col min="15622" max="15623" width="6" style="576" bestFit="1" customWidth="1"/>
    <col min="15624" max="15624" width="9.7109375" style="576" bestFit="1" customWidth="1"/>
    <col min="15625" max="15625" width="10.7109375" style="576" bestFit="1" customWidth="1"/>
    <col min="15626" max="15626" width="10" style="576" bestFit="1" customWidth="1"/>
    <col min="15627" max="15627" width="30.42578125" style="576" bestFit="1" customWidth="1"/>
    <col min="15628" max="15628" width="4.7109375" style="576" bestFit="1" customWidth="1"/>
    <col min="15629" max="15872" width="9.140625" style="576"/>
    <col min="15873" max="15873" width="6.42578125" style="576" bestFit="1" customWidth="1"/>
    <col min="15874" max="15874" width="20.7109375" style="576" bestFit="1" customWidth="1"/>
    <col min="15875" max="15875" width="14.7109375" style="576" bestFit="1" customWidth="1"/>
    <col min="15876" max="15876" width="13.85546875" style="576" bestFit="1" customWidth="1"/>
    <col min="15877" max="15877" width="7.7109375" style="576" bestFit="1" customWidth="1"/>
    <col min="15878" max="15879" width="6" style="576" bestFit="1" customWidth="1"/>
    <col min="15880" max="15880" width="9.7109375" style="576" bestFit="1" customWidth="1"/>
    <col min="15881" max="15881" width="10.7109375" style="576" bestFit="1" customWidth="1"/>
    <col min="15882" max="15882" width="10" style="576" bestFit="1" customWidth="1"/>
    <col min="15883" max="15883" width="30.42578125" style="576" bestFit="1" customWidth="1"/>
    <col min="15884" max="15884" width="4.7109375" style="576" bestFit="1" customWidth="1"/>
    <col min="15885" max="16128" width="9.140625" style="576"/>
    <col min="16129" max="16129" width="6.42578125" style="576" bestFit="1" customWidth="1"/>
    <col min="16130" max="16130" width="20.7109375" style="576" bestFit="1" customWidth="1"/>
    <col min="16131" max="16131" width="14.7109375" style="576" bestFit="1" customWidth="1"/>
    <col min="16132" max="16132" width="13.85546875" style="576" bestFit="1" customWidth="1"/>
    <col min="16133" max="16133" width="7.7109375" style="576" bestFit="1" customWidth="1"/>
    <col min="16134" max="16135" width="6" style="576" bestFit="1" customWidth="1"/>
    <col min="16136" max="16136" width="9.7109375" style="576" bestFit="1" customWidth="1"/>
    <col min="16137" max="16137" width="10.7109375" style="576" bestFit="1" customWidth="1"/>
    <col min="16138" max="16138" width="10" style="576" bestFit="1" customWidth="1"/>
    <col min="16139" max="16139" width="30.42578125" style="576" bestFit="1" customWidth="1"/>
    <col min="16140" max="16140" width="4.7109375" style="576" bestFit="1" customWidth="1"/>
    <col min="16141" max="16384" width="9.140625" style="576"/>
  </cols>
  <sheetData>
    <row r="1" spans="1:11" ht="17.25" customHeight="1" x14ac:dyDescent="0.2">
      <c r="A1" s="1041" t="s">
        <v>1153</v>
      </c>
      <c r="B1" s="1041"/>
      <c r="C1" s="1041"/>
      <c r="D1" s="1041"/>
      <c r="E1" s="1041"/>
      <c r="F1" s="1041"/>
      <c r="G1" s="1041"/>
      <c r="H1" s="1041"/>
      <c r="I1" s="1041"/>
      <c r="J1" s="1041"/>
      <c r="K1" s="1041"/>
    </row>
    <row r="2" spans="1:11" s="731" customFormat="1" ht="58.5" customHeight="1" x14ac:dyDescent="0.2">
      <c r="A2" s="733" t="s">
        <v>221</v>
      </c>
      <c r="B2" s="733" t="s">
        <v>186</v>
      </c>
      <c r="C2" s="796" t="s">
        <v>1046</v>
      </c>
      <c r="D2" s="796" t="s">
        <v>1152</v>
      </c>
      <c r="E2" s="613" t="s">
        <v>1041</v>
      </c>
      <c r="F2" s="613" t="s">
        <v>187</v>
      </c>
      <c r="G2" s="613" t="s">
        <v>1042</v>
      </c>
      <c r="H2" s="797" t="s">
        <v>1043</v>
      </c>
      <c r="I2" s="797" t="s">
        <v>1044</v>
      </c>
      <c r="J2" s="797" t="s">
        <v>1045</v>
      </c>
    </row>
    <row r="3" spans="1:11" s="731" customFormat="1" ht="27" customHeight="1" x14ac:dyDescent="0.2">
      <c r="A3" s="798">
        <v>1</v>
      </c>
      <c r="B3" s="799" t="s">
        <v>222</v>
      </c>
      <c r="C3" s="800">
        <v>6339.4</v>
      </c>
      <c r="D3" s="801">
        <v>659519.82999999996</v>
      </c>
      <c r="E3" s="803">
        <v>13.63</v>
      </c>
      <c r="F3" s="803">
        <v>1.1200000000000001</v>
      </c>
      <c r="G3" s="803">
        <v>0.57999999999999996</v>
      </c>
      <c r="H3" s="803">
        <v>1.95</v>
      </c>
      <c r="I3" s="803">
        <v>0.66</v>
      </c>
      <c r="J3" s="803">
        <v>0.02</v>
      </c>
    </row>
    <row r="4" spans="1:11" s="731" customFormat="1" ht="15" customHeight="1" x14ac:dyDescent="0.2">
      <c r="A4" s="798">
        <v>2</v>
      </c>
      <c r="B4" s="799" t="s">
        <v>223</v>
      </c>
      <c r="C4" s="800">
        <v>548.63</v>
      </c>
      <c r="D4" s="801">
        <v>483631.01</v>
      </c>
      <c r="E4" s="803">
        <v>9.99</v>
      </c>
      <c r="F4" s="803">
        <v>1.0900000000000001</v>
      </c>
      <c r="G4" s="803">
        <v>0.7</v>
      </c>
      <c r="H4" s="803">
        <v>1.62</v>
      </c>
      <c r="I4" s="803">
        <v>8.0399999999999991</v>
      </c>
      <c r="J4" s="803">
        <v>0.02</v>
      </c>
    </row>
    <row r="5" spans="1:11" s="731" customFormat="1" ht="15" customHeight="1" x14ac:dyDescent="0.2">
      <c r="A5" s="798">
        <v>3</v>
      </c>
      <c r="B5" s="799" t="s">
        <v>225</v>
      </c>
      <c r="C5" s="800">
        <v>2129.5500000000002</v>
      </c>
      <c r="D5" s="801">
        <v>340130.65</v>
      </c>
      <c r="E5" s="803">
        <v>7.03</v>
      </c>
      <c r="F5" s="803">
        <v>0.81</v>
      </c>
      <c r="G5" s="803">
        <v>0.35</v>
      </c>
      <c r="H5" s="803">
        <v>1.01</v>
      </c>
      <c r="I5" s="803">
        <v>-3.87</v>
      </c>
      <c r="J5" s="803">
        <v>0.02</v>
      </c>
    </row>
    <row r="6" spans="1:11" s="731" customFormat="1" ht="39" customHeight="1" x14ac:dyDescent="0.2">
      <c r="A6" s="798">
        <v>4</v>
      </c>
      <c r="B6" s="799" t="s">
        <v>224</v>
      </c>
      <c r="C6" s="800">
        <v>345.92</v>
      </c>
      <c r="D6" s="801">
        <v>316970.5</v>
      </c>
      <c r="E6" s="803">
        <v>6.55</v>
      </c>
      <c r="F6" s="803">
        <v>1.24</v>
      </c>
      <c r="G6" s="803">
        <v>0.7</v>
      </c>
      <c r="H6" s="803">
        <v>1.42</v>
      </c>
      <c r="I6" s="803">
        <v>2.84</v>
      </c>
      <c r="J6" s="803">
        <v>0.02</v>
      </c>
    </row>
    <row r="7" spans="1:11" s="731" customFormat="1" ht="27" customHeight="1" x14ac:dyDescent="0.2">
      <c r="A7" s="798">
        <v>5</v>
      </c>
      <c r="B7" s="799" t="s">
        <v>226</v>
      </c>
      <c r="C7" s="800">
        <v>1379.12</v>
      </c>
      <c r="D7" s="801">
        <v>272099.88</v>
      </c>
      <c r="E7" s="803">
        <v>5.62</v>
      </c>
      <c r="F7" s="803">
        <v>1.43</v>
      </c>
      <c r="G7" s="803">
        <v>0.72</v>
      </c>
      <c r="H7" s="803">
        <v>1.75</v>
      </c>
      <c r="I7" s="803">
        <v>13.78</v>
      </c>
      <c r="J7" s="803">
        <v>0.03</v>
      </c>
    </row>
    <row r="8" spans="1:11" s="731" customFormat="1" ht="15" customHeight="1" x14ac:dyDescent="0.2">
      <c r="A8" s="798">
        <v>6</v>
      </c>
      <c r="B8" s="799" t="s">
        <v>227</v>
      </c>
      <c r="C8" s="800">
        <v>375.24</v>
      </c>
      <c r="D8" s="801">
        <v>237161.97</v>
      </c>
      <c r="E8" s="803">
        <v>4.9000000000000004</v>
      </c>
      <c r="F8" s="803">
        <v>0.68</v>
      </c>
      <c r="G8" s="803">
        <v>0.38</v>
      </c>
      <c r="H8" s="803">
        <v>0.71</v>
      </c>
      <c r="I8" s="803">
        <v>-1.06</v>
      </c>
      <c r="J8" s="803">
        <v>0.02</v>
      </c>
    </row>
    <row r="9" spans="1:11" s="731" customFormat="1" ht="27" customHeight="1" x14ac:dyDescent="0.2">
      <c r="A9" s="798">
        <v>7</v>
      </c>
      <c r="B9" s="799" t="s">
        <v>229</v>
      </c>
      <c r="C9" s="800">
        <v>989.4</v>
      </c>
      <c r="D9" s="801">
        <v>205201.82</v>
      </c>
      <c r="E9" s="803">
        <v>4.24</v>
      </c>
      <c r="F9" s="803">
        <v>1.1000000000000001</v>
      </c>
      <c r="G9" s="803">
        <v>0.61</v>
      </c>
      <c r="H9" s="803">
        <v>2.16</v>
      </c>
      <c r="I9" s="803">
        <v>2.61</v>
      </c>
      <c r="J9" s="803">
        <v>0.02</v>
      </c>
    </row>
    <row r="10" spans="1:11" s="731" customFormat="1" ht="27" customHeight="1" x14ac:dyDescent="0.2">
      <c r="A10" s="798">
        <v>8</v>
      </c>
      <c r="B10" s="799" t="s">
        <v>230</v>
      </c>
      <c r="C10" s="800">
        <v>234.96</v>
      </c>
      <c r="D10" s="801">
        <v>189043.15</v>
      </c>
      <c r="E10" s="803">
        <v>3.91</v>
      </c>
      <c r="F10" s="803">
        <v>0.67</v>
      </c>
      <c r="G10" s="803">
        <v>0.36</v>
      </c>
      <c r="H10" s="803">
        <v>0.7</v>
      </c>
      <c r="I10" s="803">
        <v>-4.1900000000000004</v>
      </c>
      <c r="J10" s="803">
        <v>0.02</v>
      </c>
    </row>
    <row r="11" spans="1:11" s="731" customFormat="1" ht="15" customHeight="1" x14ac:dyDescent="0.2">
      <c r="A11" s="798">
        <v>9</v>
      </c>
      <c r="B11" s="799" t="s">
        <v>228</v>
      </c>
      <c r="C11" s="800">
        <v>1229.22</v>
      </c>
      <c r="D11" s="801">
        <v>166782.22</v>
      </c>
      <c r="E11" s="803">
        <v>3.45</v>
      </c>
      <c r="F11" s="803">
        <v>0.65</v>
      </c>
      <c r="G11" s="803">
        <v>0.28000000000000003</v>
      </c>
      <c r="H11" s="803">
        <v>1.1499999999999999</v>
      </c>
      <c r="I11" s="803">
        <v>-1.57</v>
      </c>
      <c r="J11" s="803">
        <v>0.03</v>
      </c>
    </row>
    <row r="12" spans="1:11" s="731" customFormat="1" ht="15" customHeight="1" x14ac:dyDescent="0.2">
      <c r="A12" s="798">
        <v>10</v>
      </c>
      <c r="B12" s="799" t="s">
        <v>231</v>
      </c>
      <c r="C12" s="800">
        <v>2727.78</v>
      </c>
      <c r="D12" s="801">
        <v>123166.85</v>
      </c>
      <c r="E12" s="803">
        <v>2.5499999999999998</v>
      </c>
      <c r="F12" s="803">
        <v>0.75</v>
      </c>
      <c r="G12" s="803">
        <v>0.28000000000000003</v>
      </c>
      <c r="H12" s="803">
        <v>1.43</v>
      </c>
      <c r="I12" s="803">
        <v>-7.52</v>
      </c>
      <c r="J12" s="803">
        <v>0.02</v>
      </c>
    </row>
    <row r="13" spans="1:11" s="731" customFormat="1" ht="15" customHeight="1" x14ac:dyDescent="0.2">
      <c r="A13" s="798">
        <v>11</v>
      </c>
      <c r="B13" s="799" t="s">
        <v>233</v>
      </c>
      <c r="C13" s="800">
        <v>612.01</v>
      </c>
      <c r="D13" s="801">
        <v>123127.11</v>
      </c>
      <c r="E13" s="803">
        <v>2.54</v>
      </c>
      <c r="F13" s="803">
        <v>1.57</v>
      </c>
      <c r="G13" s="803">
        <v>0.63</v>
      </c>
      <c r="H13" s="803">
        <v>2.42</v>
      </c>
      <c r="I13" s="803">
        <v>15.08</v>
      </c>
      <c r="J13" s="803">
        <v>0.03</v>
      </c>
    </row>
    <row r="14" spans="1:11" s="731" customFormat="1" ht="15" customHeight="1" x14ac:dyDescent="0.2">
      <c r="A14" s="798">
        <v>12</v>
      </c>
      <c r="B14" s="799" t="s">
        <v>232</v>
      </c>
      <c r="C14" s="800">
        <v>280.8</v>
      </c>
      <c r="D14" s="801">
        <v>115423.11</v>
      </c>
      <c r="E14" s="803">
        <v>2.39</v>
      </c>
      <c r="F14" s="803">
        <v>0.99</v>
      </c>
      <c r="G14" s="803">
        <v>0.59</v>
      </c>
      <c r="H14" s="803">
        <v>1.81</v>
      </c>
      <c r="I14" s="803">
        <v>3.45</v>
      </c>
      <c r="J14" s="803">
        <v>0.02</v>
      </c>
    </row>
    <row r="15" spans="1:11" s="731" customFormat="1" ht="15" customHeight="1" x14ac:dyDescent="0.2">
      <c r="A15" s="798">
        <v>13</v>
      </c>
      <c r="B15" s="799" t="s">
        <v>239</v>
      </c>
      <c r="C15" s="800">
        <v>120.34</v>
      </c>
      <c r="D15" s="800">
        <v>92337.13</v>
      </c>
      <c r="E15" s="803">
        <v>1.91</v>
      </c>
      <c r="F15" s="803">
        <v>1.47</v>
      </c>
      <c r="G15" s="803">
        <v>0.57999999999999996</v>
      </c>
      <c r="H15" s="803">
        <v>2.1</v>
      </c>
      <c r="I15" s="803">
        <v>7.27</v>
      </c>
      <c r="J15" s="803">
        <v>0.02</v>
      </c>
    </row>
    <row r="16" spans="1:11" s="731" customFormat="1" ht="27" customHeight="1" x14ac:dyDescent="0.2">
      <c r="A16" s="798">
        <v>14</v>
      </c>
      <c r="B16" s="799" t="s">
        <v>235</v>
      </c>
      <c r="C16" s="800">
        <v>151.04</v>
      </c>
      <c r="D16" s="800">
        <v>90913.35</v>
      </c>
      <c r="E16" s="803">
        <v>1.88</v>
      </c>
      <c r="F16" s="803">
        <v>1.21</v>
      </c>
      <c r="G16" s="803">
        <v>0.59</v>
      </c>
      <c r="H16" s="803">
        <v>1.68</v>
      </c>
      <c r="I16" s="803">
        <v>9.2200000000000006</v>
      </c>
      <c r="J16" s="803">
        <v>0.02</v>
      </c>
    </row>
    <row r="17" spans="1:10" s="731" customFormat="1" ht="15" customHeight="1" x14ac:dyDescent="0.2">
      <c r="A17" s="798">
        <v>15</v>
      </c>
      <c r="B17" s="799" t="s">
        <v>234</v>
      </c>
      <c r="C17" s="800">
        <v>95.92</v>
      </c>
      <c r="D17" s="800">
        <v>85615.79</v>
      </c>
      <c r="E17" s="803">
        <v>1.77</v>
      </c>
      <c r="F17" s="803">
        <v>0.74</v>
      </c>
      <c r="G17" s="803">
        <v>0.43</v>
      </c>
      <c r="H17" s="803">
        <v>1.74</v>
      </c>
      <c r="I17" s="803">
        <v>10.7</v>
      </c>
      <c r="J17" s="803">
        <v>0.02</v>
      </c>
    </row>
    <row r="18" spans="1:10" s="731" customFormat="1" ht="27" customHeight="1" x14ac:dyDescent="0.2">
      <c r="A18" s="798">
        <v>16</v>
      </c>
      <c r="B18" s="799" t="s">
        <v>237</v>
      </c>
      <c r="C18" s="800">
        <v>892.46</v>
      </c>
      <c r="D18" s="800">
        <v>81356.759999999995</v>
      </c>
      <c r="E18" s="803">
        <v>1.68</v>
      </c>
      <c r="F18" s="803">
        <v>1.19</v>
      </c>
      <c r="G18" s="803">
        <v>0.56000000000000005</v>
      </c>
      <c r="H18" s="803">
        <v>2.2400000000000002</v>
      </c>
      <c r="I18" s="803">
        <v>10.73</v>
      </c>
      <c r="J18" s="803">
        <v>0.03</v>
      </c>
    </row>
    <row r="19" spans="1:10" s="731" customFormat="1" ht="15" customHeight="1" x14ac:dyDescent="0.2">
      <c r="A19" s="798">
        <v>17</v>
      </c>
      <c r="B19" s="799" t="s">
        <v>238</v>
      </c>
      <c r="C19" s="800">
        <v>542.73</v>
      </c>
      <c r="D19" s="800">
        <v>75374.759999999995</v>
      </c>
      <c r="E19" s="803">
        <v>1.56</v>
      </c>
      <c r="F19" s="803">
        <v>0.73</v>
      </c>
      <c r="G19" s="803">
        <v>0.39</v>
      </c>
      <c r="H19" s="803">
        <v>1.6</v>
      </c>
      <c r="I19" s="803">
        <v>-1.53</v>
      </c>
      <c r="J19" s="803">
        <v>0.02</v>
      </c>
    </row>
    <row r="20" spans="1:10" s="731" customFormat="1" ht="15" customHeight="1" x14ac:dyDescent="0.2">
      <c r="A20" s="798">
        <v>18</v>
      </c>
      <c r="B20" s="799" t="s">
        <v>244</v>
      </c>
      <c r="C20" s="800">
        <v>621.6</v>
      </c>
      <c r="D20" s="800">
        <v>58096</v>
      </c>
      <c r="E20" s="803">
        <v>1.2</v>
      </c>
      <c r="F20" s="803">
        <v>1.04</v>
      </c>
      <c r="G20" s="803">
        <v>0.44</v>
      </c>
      <c r="H20" s="803">
        <v>1.96</v>
      </c>
      <c r="I20" s="803">
        <v>7.0000000000000007E-2</v>
      </c>
      <c r="J20" s="803">
        <v>0.02</v>
      </c>
    </row>
    <row r="21" spans="1:10" s="731" customFormat="1" ht="27" customHeight="1" x14ac:dyDescent="0.2">
      <c r="A21" s="798">
        <v>19</v>
      </c>
      <c r="B21" s="799" t="s">
        <v>236</v>
      </c>
      <c r="C21" s="800">
        <v>96.42</v>
      </c>
      <c r="D21" s="800">
        <v>56898.13</v>
      </c>
      <c r="E21" s="803">
        <v>1.18</v>
      </c>
      <c r="F21" s="803">
        <v>0.62</v>
      </c>
      <c r="G21" s="803">
        <v>0.35</v>
      </c>
      <c r="H21" s="803">
        <v>0.81</v>
      </c>
      <c r="I21" s="803">
        <v>-3.47</v>
      </c>
      <c r="J21" s="803">
        <v>0.02</v>
      </c>
    </row>
    <row r="22" spans="1:10" s="731" customFormat="1" ht="27" customHeight="1" x14ac:dyDescent="0.2">
      <c r="A22" s="798">
        <v>20</v>
      </c>
      <c r="B22" s="799" t="s">
        <v>240</v>
      </c>
      <c r="C22" s="800">
        <v>239.93</v>
      </c>
      <c r="D22" s="800">
        <v>56171.43</v>
      </c>
      <c r="E22" s="803">
        <v>1.1599999999999999</v>
      </c>
      <c r="F22" s="803">
        <v>0.6</v>
      </c>
      <c r="G22" s="803">
        <v>0.25</v>
      </c>
      <c r="H22" s="803">
        <v>2.21</v>
      </c>
      <c r="I22" s="803">
        <v>-2.15</v>
      </c>
      <c r="J22" s="803">
        <v>0.02</v>
      </c>
    </row>
    <row r="23" spans="1:10" s="731" customFormat="1" ht="27" customHeight="1" x14ac:dyDescent="0.2">
      <c r="A23" s="798">
        <v>21</v>
      </c>
      <c r="B23" s="799" t="s">
        <v>241</v>
      </c>
      <c r="C23" s="800">
        <v>83.09</v>
      </c>
      <c r="D23" s="800">
        <v>51733.21</v>
      </c>
      <c r="E23" s="803">
        <v>1.07</v>
      </c>
      <c r="F23" s="803">
        <v>0.47</v>
      </c>
      <c r="G23" s="803">
        <v>0.2</v>
      </c>
      <c r="H23" s="803">
        <v>1.17</v>
      </c>
      <c r="I23" s="803">
        <v>-5.67</v>
      </c>
      <c r="J23" s="803">
        <v>0.02</v>
      </c>
    </row>
    <row r="24" spans="1:10" s="731" customFormat="1" ht="15" customHeight="1" x14ac:dyDescent="0.2">
      <c r="A24" s="798">
        <v>22</v>
      </c>
      <c r="B24" s="799" t="s">
        <v>242</v>
      </c>
      <c r="C24" s="800">
        <v>9894.56</v>
      </c>
      <c r="D24" s="800">
        <v>46737.93</v>
      </c>
      <c r="E24" s="803">
        <v>0.97</v>
      </c>
      <c r="F24" s="803">
        <v>0.62</v>
      </c>
      <c r="G24" s="803">
        <v>0.3</v>
      </c>
      <c r="H24" s="803">
        <v>2.85</v>
      </c>
      <c r="I24" s="803">
        <v>10.8</v>
      </c>
      <c r="J24" s="803">
        <v>0.04</v>
      </c>
    </row>
    <row r="25" spans="1:10" s="731" customFormat="1" ht="39" customHeight="1" x14ac:dyDescent="0.2">
      <c r="A25" s="798">
        <v>23</v>
      </c>
      <c r="B25" s="799" t="s">
        <v>247</v>
      </c>
      <c r="C25" s="800">
        <v>88.78</v>
      </c>
      <c r="D25" s="800">
        <v>45919.41</v>
      </c>
      <c r="E25" s="803">
        <v>0.95</v>
      </c>
      <c r="F25" s="803">
        <v>0.91</v>
      </c>
      <c r="G25" s="803">
        <v>0.46</v>
      </c>
      <c r="H25" s="803">
        <v>1.97</v>
      </c>
      <c r="I25" s="803">
        <v>5.49</v>
      </c>
      <c r="J25" s="803">
        <v>0.03</v>
      </c>
    </row>
    <row r="26" spans="1:10" s="731" customFormat="1" ht="27" customHeight="1" x14ac:dyDescent="0.2">
      <c r="A26" s="798">
        <v>24</v>
      </c>
      <c r="B26" s="799" t="s">
        <v>245</v>
      </c>
      <c r="C26" s="800">
        <v>5231.59</v>
      </c>
      <c r="D26" s="800">
        <v>45873.46</v>
      </c>
      <c r="E26" s="803">
        <v>0.95</v>
      </c>
      <c r="F26" s="803">
        <v>0.54</v>
      </c>
      <c r="G26" s="803">
        <v>0.25</v>
      </c>
      <c r="H26" s="803">
        <v>1.45</v>
      </c>
      <c r="I26" s="803">
        <v>0.36</v>
      </c>
      <c r="J26" s="803">
        <v>0.04</v>
      </c>
    </row>
    <row r="27" spans="1:10" s="731" customFormat="1" ht="27" customHeight="1" x14ac:dyDescent="0.2">
      <c r="A27" s="798">
        <v>25</v>
      </c>
      <c r="B27" s="799" t="s">
        <v>250</v>
      </c>
      <c r="C27" s="800">
        <v>483.04</v>
      </c>
      <c r="D27" s="800">
        <v>45815.72</v>
      </c>
      <c r="E27" s="803">
        <v>0.95</v>
      </c>
      <c r="F27" s="803">
        <v>0.8</v>
      </c>
      <c r="G27" s="803">
        <v>0.4</v>
      </c>
      <c r="H27" s="803">
        <v>1.72</v>
      </c>
      <c r="I27" s="803">
        <v>8.7100000000000009</v>
      </c>
      <c r="J27" s="803">
        <v>0.03</v>
      </c>
    </row>
    <row r="28" spans="1:10" s="731" customFormat="1" ht="15" customHeight="1" x14ac:dyDescent="0.2">
      <c r="A28" s="798">
        <v>26</v>
      </c>
      <c r="B28" s="799" t="s">
        <v>243</v>
      </c>
      <c r="C28" s="800">
        <v>288.63</v>
      </c>
      <c r="D28" s="800">
        <v>45070.12</v>
      </c>
      <c r="E28" s="803">
        <v>0.93</v>
      </c>
      <c r="F28" s="803">
        <v>0.98</v>
      </c>
      <c r="G28" s="803">
        <v>0.56999999999999995</v>
      </c>
      <c r="H28" s="803">
        <v>1.44</v>
      </c>
      <c r="I28" s="803">
        <v>-5.18</v>
      </c>
      <c r="J28" s="803">
        <v>0.03</v>
      </c>
    </row>
    <row r="29" spans="1:10" s="731" customFormat="1" ht="15" customHeight="1" x14ac:dyDescent="0.2">
      <c r="A29" s="798">
        <v>27</v>
      </c>
      <c r="B29" s="799" t="s">
        <v>246</v>
      </c>
      <c r="C29" s="800">
        <v>24.05</v>
      </c>
      <c r="D29" s="800">
        <v>43903.85</v>
      </c>
      <c r="E29" s="803">
        <v>0.91</v>
      </c>
      <c r="F29" s="803">
        <v>0.81</v>
      </c>
      <c r="G29" s="803">
        <v>0.44</v>
      </c>
      <c r="H29" s="803">
        <v>1.1100000000000001</v>
      </c>
      <c r="I29" s="803">
        <v>-2.5499999999999998</v>
      </c>
      <c r="J29" s="803">
        <v>0.01</v>
      </c>
    </row>
    <row r="30" spans="1:10" s="731" customFormat="1" ht="15" customHeight="1" x14ac:dyDescent="0.2">
      <c r="A30" s="798">
        <v>28</v>
      </c>
      <c r="B30" s="799" t="s">
        <v>966</v>
      </c>
      <c r="C30" s="800">
        <v>2019.17</v>
      </c>
      <c r="D30" s="800">
        <v>41782.339999999997</v>
      </c>
      <c r="E30" s="803">
        <v>0.86</v>
      </c>
      <c r="F30" s="803">
        <v>1.07</v>
      </c>
      <c r="G30" s="803">
        <v>0.52</v>
      </c>
      <c r="H30" s="803">
        <v>1.35</v>
      </c>
      <c r="I30" s="803">
        <v>-8.34</v>
      </c>
      <c r="J30" s="803">
        <v>0.02</v>
      </c>
    </row>
    <row r="31" spans="1:10" s="731" customFormat="1" ht="15" customHeight="1" x14ac:dyDescent="0.2">
      <c r="A31" s="798">
        <v>29</v>
      </c>
      <c r="B31" s="799" t="s">
        <v>251</v>
      </c>
      <c r="C31" s="800">
        <v>1142.8900000000001</v>
      </c>
      <c r="D31" s="800">
        <v>40308.51</v>
      </c>
      <c r="E31" s="803">
        <v>0.83</v>
      </c>
      <c r="F31" s="803">
        <v>0.63</v>
      </c>
      <c r="G31" s="803">
        <v>0.28999999999999998</v>
      </c>
      <c r="H31" s="803">
        <v>0.83</v>
      </c>
      <c r="I31" s="803">
        <v>-3.43</v>
      </c>
      <c r="J31" s="803">
        <v>0.02</v>
      </c>
    </row>
    <row r="32" spans="1:10" s="731" customFormat="1" ht="15" customHeight="1" x14ac:dyDescent="0.2">
      <c r="A32" s="798">
        <v>30</v>
      </c>
      <c r="B32" s="799" t="s">
        <v>252</v>
      </c>
      <c r="C32" s="800">
        <v>39.950000000000003</v>
      </c>
      <c r="D32" s="800">
        <v>39027.72</v>
      </c>
      <c r="E32" s="803">
        <v>0.81</v>
      </c>
      <c r="F32" s="803">
        <v>0.93</v>
      </c>
      <c r="G32" s="803">
        <v>0.41</v>
      </c>
      <c r="H32" s="803">
        <v>2.1</v>
      </c>
      <c r="I32" s="803">
        <v>12.31</v>
      </c>
      <c r="J32" s="803">
        <v>0.02</v>
      </c>
    </row>
    <row r="33" spans="1:10" s="731" customFormat="1" ht="15" customHeight="1" x14ac:dyDescent="0.2">
      <c r="A33" s="798">
        <v>31</v>
      </c>
      <c r="B33" s="799" t="s">
        <v>248</v>
      </c>
      <c r="C33" s="800">
        <v>289.37</v>
      </c>
      <c r="D33" s="800">
        <v>38634.839999999997</v>
      </c>
      <c r="E33" s="803">
        <v>0.8</v>
      </c>
      <c r="F33" s="803">
        <v>0.84</v>
      </c>
      <c r="G33" s="803">
        <v>0.49</v>
      </c>
      <c r="H33" s="803">
        <v>1.53</v>
      </c>
      <c r="I33" s="803">
        <v>-1.26</v>
      </c>
      <c r="J33" s="803">
        <v>0.03</v>
      </c>
    </row>
    <row r="34" spans="1:10" s="731" customFormat="1" ht="15" customHeight="1" x14ac:dyDescent="0.2">
      <c r="A34" s="798">
        <v>32</v>
      </c>
      <c r="B34" s="799" t="s">
        <v>259</v>
      </c>
      <c r="C34" s="800">
        <v>693.56</v>
      </c>
      <c r="D34" s="800">
        <v>38026.080000000002</v>
      </c>
      <c r="E34" s="803">
        <v>0.79</v>
      </c>
      <c r="F34" s="803">
        <v>1.66</v>
      </c>
      <c r="G34" s="803">
        <v>0.35</v>
      </c>
      <c r="H34" s="803">
        <v>3.41</v>
      </c>
      <c r="I34" s="803">
        <v>20.32</v>
      </c>
      <c r="J34" s="803">
        <v>0.04</v>
      </c>
    </row>
    <row r="35" spans="1:10" s="731" customFormat="1" ht="15" customHeight="1" x14ac:dyDescent="0.2">
      <c r="A35" s="798">
        <v>33</v>
      </c>
      <c r="B35" s="799" t="s">
        <v>257</v>
      </c>
      <c r="C35" s="800">
        <v>79.569999999999993</v>
      </c>
      <c r="D35" s="800">
        <v>37434.39</v>
      </c>
      <c r="E35" s="803">
        <v>0.77</v>
      </c>
      <c r="F35" s="803">
        <v>1.34</v>
      </c>
      <c r="G35" s="803">
        <v>0.63</v>
      </c>
      <c r="H35" s="803">
        <v>1.66</v>
      </c>
      <c r="I35" s="803">
        <v>-0.25</v>
      </c>
      <c r="J35" s="803">
        <v>0.03</v>
      </c>
    </row>
    <row r="36" spans="1:10" s="731" customFormat="1" ht="27" customHeight="1" x14ac:dyDescent="0.2">
      <c r="A36" s="798">
        <v>34</v>
      </c>
      <c r="B36" s="799" t="s">
        <v>249</v>
      </c>
      <c r="C36" s="800">
        <v>161.25</v>
      </c>
      <c r="D36" s="800">
        <v>36244.82</v>
      </c>
      <c r="E36" s="803">
        <v>0.75</v>
      </c>
      <c r="F36" s="803">
        <v>0.44</v>
      </c>
      <c r="G36" s="803">
        <v>0.13</v>
      </c>
      <c r="H36" s="803">
        <v>2.4700000000000002</v>
      </c>
      <c r="I36" s="803">
        <v>-0.92</v>
      </c>
      <c r="J36" s="803">
        <v>0.03</v>
      </c>
    </row>
    <row r="37" spans="1:10" s="731" customFormat="1" ht="15" customHeight="1" x14ac:dyDescent="0.2">
      <c r="A37" s="798">
        <v>35</v>
      </c>
      <c r="B37" s="799" t="s">
        <v>256</v>
      </c>
      <c r="C37" s="800">
        <v>2169.25</v>
      </c>
      <c r="D37" s="800">
        <v>32730.99</v>
      </c>
      <c r="E37" s="803">
        <v>0.68</v>
      </c>
      <c r="F37" s="803">
        <v>1.1000000000000001</v>
      </c>
      <c r="G37" s="803">
        <v>0.4</v>
      </c>
      <c r="H37" s="803">
        <v>1.47</v>
      </c>
      <c r="I37" s="803">
        <v>-1.45</v>
      </c>
      <c r="J37" s="803">
        <v>0.03</v>
      </c>
    </row>
    <row r="38" spans="1:10" s="731" customFormat="1" ht="15" customHeight="1" x14ac:dyDescent="0.2">
      <c r="A38" s="798">
        <v>36</v>
      </c>
      <c r="B38" s="799" t="s">
        <v>263</v>
      </c>
      <c r="C38" s="800">
        <v>1126.49</v>
      </c>
      <c r="D38" s="800">
        <v>30705.85</v>
      </c>
      <c r="E38" s="803">
        <v>0.63</v>
      </c>
      <c r="F38" s="803">
        <v>1.1399999999999999</v>
      </c>
      <c r="G38" s="803">
        <v>0.52</v>
      </c>
      <c r="H38" s="803">
        <v>1.74</v>
      </c>
      <c r="I38" s="803">
        <v>12.75</v>
      </c>
      <c r="J38" s="803">
        <v>0.03</v>
      </c>
    </row>
    <row r="39" spans="1:10" s="731" customFormat="1" ht="15" customHeight="1" x14ac:dyDescent="0.2">
      <c r="A39" s="798">
        <v>37</v>
      </c>
      <c r="B39" s="799" t="s">
        <v>253</v>
      </c>
      <c r="C39" s="800">
        <v>6290.14</v>
      </c>
      <c r="D39" s="800">
        <v>29897.66</v>
      </c>
      <c r="E39" s="803">
        <v>0.62</v>
      </c>
      <c r="F39" s="803">
        <v>1.04</v>
      </c>
      <c r="G39" s="803">
        <v>0.37</v>
      </c>
      <c r="H39" s="803">
        <v>1.56</v>
      </c>
      <c r="I39" s="803">
        <v>4.66</v>
      </c>
      <c r="J39" s="803">
        <v>0.04</v>
      </c>
    </row>
    <row r="40" spans="1:10" s="731" customFormat="1" ht="27" customHeight="1" x14ac:dyDescent="0.2">
      <c r="A40" s="798">
        <v>38</v>
      </c>
      <c r="B40" s="799" t="s">
        <v>261</v>
      </c>
      <c r="C40" s="800">
        <v>27.3</v>
      </c>
      <c r="D40" s="800">
        <v>29131.79</v>
      </c>
      <c r="E40" s="803">
        <v>0.6</v>
      </c>
      <c r="F40" s="803">
        <v>0.95</v>
      </c>
      <c r="G40" s="803">
        <v>0.4</v>
      </c>
      <c r="H40" s="803">
        <v>2.74</v>
      </c>
      <c r="I40" s="803">
        <v>1.36</v>
      </c>
      <c r="J40" s="803">
        <v>0.02</v>
      </c>
    </row>
    <row r="41" spans="1:10" s="731" customFormat="1" ht="15" customHeight="1" x14ac:dyDescent="0.2">
      <c r="A41" s="798">
        <v>39</v>
      </c>
      <c r="B41" s="799" t="s">
        <v>254</v>
      </c>
      <c r="C41" s="800">
        <v>6162.73</v>
      </c>
      <c r="D41" s="800">
        <v>28150.73</v>
      </c>
      <c r="E41" s="803">
        <v>0.57999999999999996</v>
      </c>
      <c r="F41" s="803">
        <v>0.66</v>
      </c>
      <c r="G41" s="803">
        <v>0.25</v>
      </c>
      <c r="H41" s="803">
        <v>1.39</v>
      </c>
      <c r="I41" s="803">
        <v>3.95</v>
      </c>
      <c r="J41" s="803">
        <v>0.04</v>
      </c>
    </row>
    <row r="42" spans="1:10" s="731" customFormat="1" ht="15" customHeight="1" x14ac:dyDescent="0.2">
      <c r="A42" s="798">
        <v>40</v>
      </c>
      <c r="B42" s="799" t="s">
        <v>262</v>
      </c>
      <c r="C42" s="800">
        <v>152.81</v>
      </c>
      <c r="D42" s="800">
        <v>27832.95</v>
      </c>
      <c r="E42" s="803">
        <v>0.57999999999999996</v>
      </c>
      <c r="F42" s="803">
        <v>1.08</v>
      </c>
      <c r="G42" s="803">
        <v>0.45</v>
      </c>
      <c r="H42" s="803">
        <v>2.2400000000000002</v>
      </c>
      <c r="I42" s="803">
        <v>5.81</v>
      </c>
      <c r="J42" s="803">
        <v>0.03</v>
      </c>
    </row>
    <row r="43" spans="1:10" s="731" customFormat="1" ht="15" customHeight="1" x14ac:dyDescent="0.2">
      <c r="A43" s="798">
        <v>41</v>
      </c>
      <c r="B43" s="799" t="s">
        <v>267</v>
      </c>
      <c r="C43" s="800">
        <v>241.72</v>
      </c>
      <c r="D43" s="800">
        <v>27390.98</v>
      </c>
      <c r="E43" s="803">
        <v>0.56999999999999995</v>
      </c>
      <c r="F43" s="803">
        <v>1.32</v>
      </c>
      <c r="G43" s="803">
        <v>0.64</v>
      </c>
      <c r="H43" s="803">
        <v>1.82</v>
      </c>
      <c r="I43" s="803">
        <v>22.5</v>
      </c>
      <c r="J43" s="803">
        <v>0.03</v>
      </c>
    </row>
    <row r="44" spans="1:10" s="731" customFormat="1" ht="15" customHeight="1" x14ac:dyDescent="0.2">
      <c r="A44" s="798">
        <v>42</v>
      </c>
      <c r="B44" s="799" t="s">
        <v>255</v>
      </c>
      <c r="C44" s="800">
        <v>36.08</v>
      </c>
      <c r="D44" s="800">
        <v>27077.56</v>
      </c>
      <c r="E44" s="803">
        <v>0.56000000000000005</v>
      </c>
      <c r="F44" s="803">
        <v>0.86</v>
      </c>
      <c r="G44" s="803">
        <v>0.5</v>
      </c>
      <c r="H44" s="803">
        <v>1.74</v>
      </c>
      <c r="I44" s="803">
        <v>-6.58</v>
      </c>
      <c r="J44" s="803">
        <v>0.03</v>
      </c>
    </row>
    <row r="45" spans="1:10" s="731" customFormat="1" ht="27" customHeight="1" x14ac:dyDescent="0.2">
      <c r="A45" s="798">
        <v>43</v>
      </c>
      <c r="B45" s="799" t="s">
        <v>265</v>
      </c>
      <c r="C45" s="800">
        <v>224.63</v>
      </c>
      <c r="D45" s="800">
        <v>27048.07</v>
      </c>
      <c r="E45" s="803">
        <v>0.56000000000000005</v>
      </c>
      <c r="F45" s="803">
        <v>1.37</v>
      </c>
      <c r="G45" s="803">
        <v>0.61</v>
      </c>
      <c r="H45" s="803">
        <v>2.5299999999999998</v>
      </c>
      <c r="I45" s="803">
        <v>13.58</v>
      </c>
      <c r="J45" s="803">
        <v>0.03</v>
      </c>
    </row>
    <row r="46" spans="1:10" s="731" customFormat="1" ht="39" customHeight="1" x14ac:dyDescent="0.2">
      <c r="A46" s="798">
        <v>44</v>
      </c>
      <c r="B46" s="799" t="s">
        <v>258</v>
      </c>
      <c r="C46" s="800">
        <v>406.35</v>
      </c>
      <c r="D46" s="800">
        <v>26743.439999999999</v>
      </c>
      <c r="E46" s="803">
        <v>0.55000000000000004</v>
      </c>
      <c r="F46" s="803">
        <v>0.91</v>
      </c>
      <c r="G46" s="803">
        <v>0.46</v>
      </c>
      <c r="H46" s="803">
        <v>1.53</v>
      </c>
      <c r="I46" s="803">
        <v>12.86</v>
      </c>
      <c r="J46" s="803">
        <v>0.03</v>
      </c>
    </row>
    <row r="47" spans="1:10" s="731" customFormat="1" ht="27" customHeight="1" x14ac:dyDescent="0.2">
      <c r="A47" s="798">
        <v>45</v>
      </c>
      <c r="B47" s="799" t="s">
        <v>260</v>
      </c>
      <c r="C47" s="800">
        <v>131.56</v>
      </c>
      <c r="D47" s="800">
        <v>26635.15</v>
      </c>
      <c r="E47" s="803">
        <v>0.55000000000000004</v>
      </c>
      <c r="F47" s="803">
        <v>1.1599999999999999</v>
      </c>
      <c r="G47" s="803">
        <v>0.56999999999999995</v>
      </c>
      <c r="H47" s="803">
        <v>1.98</v>
      </c>
      <c r="I47" s="803">
        <v>6.6</v>
      </c>
      <c r="J47" s="803">
        <v>0.03</v>
      </c>
    </row>
    <row r="48" spans="1:10" s="731" customFormat="1" ht="15" customHeight="1" x14ac:dyDescent="0.2">
      <c r="A48" s="798">
        <v>46</v>
      </c>
      <c r="B48" s="799" t="s">
        <v>270</v>
      </c>
      <c r="C48" s="800">
        <v>617.79</v>
      </c>
      <c r="D48" s="800">
        <v>25655.78</v>
      </c>
      <c r="E48" s="803">
        <v>0.53</v>
      </c>
      <c r="F48" s="803">
        <v>1.28</v>
      </c>
      <c r="G48" s="803">
        <v>0.36</v>
      </c>
      <c r="H48" s="803">
        <v>3.33</v>
      </c>
      <c r="I48" s="803">
        <v>36.840000000000003</v>
      </c>
      <c r="J48" s="803">
        <v>0.04</v>
      </c>
    </row>
    <row r="49" spans="1:10" s="731" customFormat="1" ht="15" customHeight="1" x14ac:dyDescent="0.2">
      <c r="A49" s="798">
        <v>47</v>
      </c>
      <c r="B49" s="799" t="s">
        <v>264</v>
      </c>
      <c r="C49" s="800">
        <v>9414.16</v>
      </c>
      <c r="D49" s="800">
        <v>21808.84</v>
      </c>
      <c r="E49" s="803">
        <v>0.45</v>
      </c>
      <c r="F49" s="803">
        <v>0.73</v>
      </c>
      <c r="G49" s="803">
        <v>0.39</v>
      </c>
      <c r="H49" s="803">
        <v>1.35</v>
      </c>
      <c r="I49" s="803">
        <v>-3</v>
      </c>
      <c r="J49" s="803">
        <v>0.03</v>
      </c>
    </row>
    <row r="50" spans="1:10" s="731" customFormat="1" ht="15" customHeight="1" x14ac:dyDescent="0.2">
      <c r="A50" s="798">
        <v>48</v>
      </c>
      <c r="B50" s="799" t="s">
        <v>269</v>
      </c>
      <c r="C50" s="800">
        <v>96.05</v>
      </c>
      <c r="D50" s="800">
        <v>18573.52</v>
      </c>
      <c r="E50" s="803">
        <v>0.38</v>
      </c>
      <c r="F50" s="803">
        <v>1.02</v>
      </c>
      <c r="G50" s="803">
        <v>0.16</v>
      </c>
      <c r="H50" s="803">
        <v>3.92</v>
      </c>
      <c r="I50" s="803">
        <v>46.7</v>
      </c>
      <c r="J50" s="803">
        <v>0.04</v>
      </c>
    </row>
    <row r="51" spans="1:10" s="731" customFormat="1" ht="15" customHeight="1" x14ac:dyDescent="0.2">
      <c r="A51" s="798">
        <v>49</v>
      </c>
      <c r="B51" s="799" t="s">
        <v>268</v>
      </c>
      <c r="C51" s="800">
        <v>4510.1400000000003</v>
      </c>
      <c r="D51" s="800">
        <v>17687.2</v>
      </c>
      <c r="E51" s="803">
        <v>0.37</v>
      </c>
      <c r="F51" s="803">
        <v>0.78</v>
      </c>
      <c r="G51" s="803">
        <v>0.28000000000000003</v>
      </c>
      <c r="H51" s="803">
        <v>1.7</v>
      </c>
      <c r="I51" s="803">
        <v>-1.03</v>
      </c>
      <c r="J51" s="803">
        <v>0.04</v>
      </c>
    </row>
    <row r="52" spans="1:10" s="731" customFormat="1" ht="27" customHeight="1" x14ac:dyDescent="0.2">
      <c r="A52" s="798">
        <v>50</v>
      </c>
      <c r="B52" s="799" t="s">
        <v>266</v>
      </c>
      <c r="C52" s="800">
        <v>1849.61</v>
      </c>
      <c r="D52" s="800">
        <v>16893.03</v>
      </c>
      <c r="E52" s="803">
        <v>0.35</v>
      </c>
      <c r="F52" s="803">
        <v>0.77</v>
      </c>
      <c r="G52" s="803">
        <v>0.13</v>
      </c>
      <c r="H52" s="803">
        <v>1.19</v>
      </c>
      <c r="I52" s="803">
        <v>3.36</v>
      </c>
      <c r="J52" s="803">
        <v>0.04</v>
      </c>
    </row>
    <row r="53" spans="1:10" s="731" customFormat="1" ht="24.75" customHeight="1" x14ac:dyDescent="0.2">
      <c r="A53" s="1042" t="s">
        <v>1014</v>
      </c>
      <c r="B53" s="1042"/>
      <c r="C53" s="1042"/>
      <c r="D53" s="1042"/>
      <c r="E53" s="1042"/>
      <c r="F53" s="1042"/>
      <c r="G53" s="1042"/>
      <c r="H53" s="1042"/>
      <c r="I53" s="1042"/>
      <c r="J53" s="1042"/>
    </row>
    <row r="54" spans="1:10" s="731" customFormat="1" ht="24" customHeight="1" x14ac:dyDescent="0.2">
      <c r="A54" s="1042" t="s">
        <v>1013</v>
      </c>
      <c r="B54" s="1042"/>
      <c r="C54" s="1042"/>
      <c r="D54" s="1042"/>
      <c r="E54" s="1042"/>
      <c r="F54" s="1042"/>
      <c r="G54" s="1042"/>
      <c r="H54" s="1042"/>
      <c r="I54" s="1042"/>
      <c r="J54" s="1042"/>
    </row>
    <row r="55" spans="1:10" s="731" customFormat="1" ht="13.5" customHeight="1" x14ac:dyDescent="0.2">
      <c r="A55" s="1042" t="s">
        <v>271</v>
      </c>
      <c r="B55" s="1042"/>
      <c r="C55" s="1042"/>
      <c r="D55" s="1042"/>
      <c r="E55" s="1042"/>
      <c r="F55" s="1042"/>
      <c r="G55" s="1042"/>
      <c r="H55" s="1042"/>
      <c r="I55" s="1042"/>
      <c r="J55" s="1042"/>
    </row>
    <row r="56" spans="1:10" s="731" customFormat="1" ht="24" customHeight="1" x14ac:dyDescent="0.2">
      <c r="A56" s="1042" t="s">
        <v>219</v>
      </c>
      <c r="B56" s="1042"/>
      <c r="C56" s="1042"/>
      <c r="D56" s="1042"/>
      <c r="E56" s="1042"/>
      <c r="F56" s="1042"/>
      <c r="G56" s="1042"/>
      <c r="H56" s="1042"/>
      <c r="I56" s="1042"/>
      <c r="J56" s="1042"/>
    </row>
    <row r="57" spans="1:10" s="731" customFormat="1" ht="13.5" customHeight="1" x14ac:dyDescent="0.2">
      <c r="A57" s="1042" t="s">
        <v>1015</v>
      </c>
      <c r="B57" s="1042"/>
      <c r="C57" s="1042"/>
      <c r="D57" s="1042"/>
      <c r="E57" s="1042"/>
      <c r="F57" s="1042"/>
      <c r="G57" s="1042"/>
      <c r="H57" s="1042"/>
      <c r="I57" s="1042"/>
      <c r="J57" s="1042"/>
    </row>
    <row r="58" spans="1:10" s="731" customFormat="1" ht="13.5" customHeight="1" x14ac:dyDescent="0.2">
      <c r="A58" s="976" t="s">
        <v>184</v>
      </c>
      <c r="B58" s="976"/>
      <c r="C58" s="976"/>
      <c r="D58" s="976"/>
      <c r="E58" s="976"/>
      <c r="F58" s="976"/>
      <c r="G58" s="976"/>
      <c r="H58" s="976"/>
      <c r="I58" s="976"/>
      <c r="J58" s="976"/>
    </row>
    <row r="59" spans="1:10" s="731" customFormat="1" ht="26.1" customHeight="1" x14ac:dyDescent="0.2"/>
  </sheetData>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scale="37"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49"/>
  <sheetViews>
    <sheetView zoomScaleNormal="100" workbookViewId="0">
      <selection activeCell="J15" sqref="J15"/>
    </sheetView>
  </sheetViews>
  <sheetFormatPr defaultRowHeight="12.75" x14ac:dyDescent="0.2"/>
  <cols>
    <col min="1" max="1" width="6.28515625" style="576" bestFit="1" customWidth="1"/>
    <col min="2" max="2" width="40.28515625" style="576" bestFit="1" customWidth="1"/>
    <col min="3" max="3" width="13.28515625" style="576" bestFit="1" customWidth="1"/>
    <col min="4" max="4" width="13" style="576" bestFit="1" customWidth="1"/>
    <col min="5" max="5" width="10.42578125" style="576" bestFit="1" customWidth="1"/>
    <col min="6" max="6" width="7.5703125" style="576" bestFit="1" customWidth="1"/>
    <col min="7" max="7" width="6.140625" style="576" bestFit="1" customWidth="1"/>
    <col min="8" max="8" width="10.28515625" style="576" bestFit="1" customWidth="1"/>
    <col min="9" max="9" width="12.5703125" style="576" bestFit="1" customWidth="1"/>
    <col min="10" max="10" width="12.140625" style="576" bestFit="1" customWidth="1"/>
    <col min="11" max="11" width="14.28515625" style="576" bestFit="1" customWidth="1"/>
    <col min="12" max="12" width="4.7109375" style="576" bestFit="1" customWidth="1"/>
    <col min="13" max="256" width="9.140625" style="576"/>
    <col min="257" max="257" width="6.28515625" style="576" bestFit="1" customWidth="1"/>
    <col min="258" max="258" width="40.28515625" style="576" bestFit="1" customWidth="1"/>
    <col min="259" max="259" width="13.28515625" style="576" bestFit="1" customWidth="1"/>
    <col min="260" max="260" width="13" style="576" bestFit="1" customWidth="1"/>
    <col min="261" max="261" width="10.42578125" style="576" bestFit="1" customWidth="1"/>
    <col min="262" max="262" width="7.5703125" style="576" bestFit="1" customWidth="1"/>
    <col min="263" max="263" width="6.140625" style="576" bestFit="1" customWidth="1"/>
    <col min="264" max="264" width="10.28515625" style="576" bestFit="1" customWidth="1"/>
    <col min="265" max="265" width="12.5703125" style="576" bestFit="1" customWidth="1"/>
    <col min="266" max="266" width="12.140625" style="576" bestFit="1" customWidth="1"/>
    <col min="267" max="267" width="14.28515625" style="576" bestFit="1" customWidth="1"/>
    <col min="268" max="268" width="4.7109375" style="576" bestFit="1" customWidth="1"/>
    <col min="269" max="512" width="9.140625" style="576"/>
    <col min="513" max="513" width="6.28515625" style="576" bestFit="1" customWidth="1"/>
    <col min="514" max="514" width="40.28515625" style="576" bestFit="1" customWidth="1"/>
    <col min="515" max="515" width="13.28515625" style="576" bestFit="1" customWidth="1"/>
    <col min="516" max="516" width="13" style="576" bestFit="1" customWidth="1"/>
    <col min="517" max="517" width="10.42578125" style="576" bestFit="1" customWidth="1"/>
    <col min="518" max="518" width="7.5703125" style="576" bestFit="1" customWidth="1"/>
    <col min="519" max="519" width="6.140625" style="576" bestFit="1" customWidth="1"/>
    <col min="520" max="520" width="10.28515625" style="576" bestFit="1" customWidth="1"/>
    <col min="521" max="521" width="12.5703125" style="576" bestFit="1" customWidth="1"/>
    <col min="522" max="522" width="12.140625" style="576" bestFit="1" customWidth="1"/>
    <col min="523" max="523" width="14.28515625" style="576" bestFit="1" customWidth="1"/>
    <col min="524" max="524" width="4.7109375" style="576" bestFit="1" customWidth="1"/>
    <col min="525" max="768" width="9.140625" style="576"/>
    <col min="769" max="769" width="6.28515625" style="576" bestFit="1" customWidth="1"/>
    <col min="770" max="770" width="40.28515625" style="576" bestFit="1" customWidth="1"/>
    <col min="771" max="771" width="13.28515625" style="576" bestFit="1" customWidth="1"/>
    <col min="772" max="772" width="13" style="576" bestFit="1" customWidth="1"/>
    <col min="773" max="773" width="10.42578125" style="576" bestFit="1" customWidth="1"/>
    <col min="774" max="774" width="7.5703125" style="576" bestFit="1" customWidth="1"/>
    <col min="775" max="775" width="6.140625" style="576" bestFit="1" customWidth="1"/>
    <col min="776" max="776" width="10.28515625" style="576" bestFit="1" customWidth="1"/>
    <col min="777" max="777" width="12.5703125" style="576" bestFit="1" customWidth="1"/>
    <col min="778" max="778" width="12.140625" style="576" bestFit="1" customWidth="1"/>
    <col min="779" max="779" width="14.28515625" style="576" bestFit="1" customWidth="1"/>
    <col min="780" max="780" width="4.7109375" style="576" bestFit="1" customWidth="1"/>
    <col min="781" max="1024" width="9.140625" style="576"/>
    <col min="1025" max="1025" width="6.28515625" style="576" bestFit="1" customWidth="1"/>
    <col min="1026" max="1026" width="40.28515625" style="576" bestFit="1" customWidth="1"/>
    <col min="1027" max="1027" width="13.28515625" style="576" bestFit="1" customWidth="1"/>
    <col min="1028" max="1028" width="13" style="576" bestFit="1" customWidth="1"/>
    <col min="1029" max="1029" width="10.42578125" style="576" bestFit="1" customWidth="1"/>
    <col min="1030" max="1030" width="7.5703125" style="576" bestFit="1" customWidth="1"/>
    <col min="1031" max="1031" width="6.140625" style="576" bestFit="1" customWidth="1"/>
    <col min="1032" max="1032" width="10.28515625" style="576" bestFit="1" customWidth="1"/>
    <col min="1033" max="1033" width="12.5703125" style="576" bestFit="1" customWidth="1"/>
    <col min="1034" max="1034" width="12.140625" style="576" bestFit="1" customWidth="1"/>
    <col min="1035" max="1035" width="14.28515625" style="576" bestFit="1" customWidth="1"/>
    <col min="1036" max="1036" width="4.7109375" style="576" bestFit="1" customWidth="1"/>
    <col min="1037" max="1280" width="9.140625" style="576"/>
    <col min="1281" max="1281" width="6.28515625" style="576" bestFit="1" customWidth="1"/>
    <col min="1282" max="1282" width="40.28515625" style="576" bestFit="1" customWidth="1"/>
    <col min="1283" max="1283" width="13.28515625" style="576" bestFit="1" customWidth="1"/>
    <col min="1284" max="1284" width="13" style="576" bestFit="1" customWidth="1"/>
    <col min="1285" max="1285" width="10.42578125" style="576" bestFit="1" customWidth="1"/>
    <col min="1286" max="1286" width="7.5703125" style="576" bestFit="1" customWidth="1"/>
    <col min="1287" max="1287" width="6.140625" style="576" bestFit="1" customWidth="1"/>
    <col min="1288" max="1288" width="10.28515625" style="576" bestFit="1" customWidth="1"/>
    <col min="1289" max="1289" width="12.5703125" style="576" bestFit="1" customWidth="1"/>
    <col min="1290" max="1290" width="12.140625" style="576" bestFit="1" customWidth="1"/>
    <col min="1291" max="1291" width="14.28515625" style="576" bestFit="1" customWidth="1"/>
    <col min="1292" max="1292" width="4.7109375" style="576" bestFit="1" customWidth="1"/>
    <col min="1293" max="1536" width="9.140625" style="576"/>
    <col min="1537" max="1537" width="6.28515625" style="576" bestFit="1" customWidth="1"/>
    <col min="1538" max="1538" width="40.28515625" style="576" bestFit="1" customWidth="1"/>
    <col min="1539" max="1539" width="13.28515625" style="576" bestFit="1" customWidth="1"/>
    <col min="1540" max="1540" width="13" style="576" bestFit="1" customWidth="1"/>
    <col min="1541" max="1541" width="10.42578125" style="576" bestFit="1" customWidth="1"/>
    <col min="1542" max="1542" width="7.5703125" style="576" bestFit="1" customWidth="1"/>
    <col min="1543" max="1543" width="6.140625" style="576" bestFit="1" customWidth="1"/>
    <col min="1544" max="1544" width="10.28515625" style="576" bestFit="1" customWidth="1"/>
    <col min="1545" max="1545" width="12.5703125" style="576" bestFit="1" customWidth="1"/>
    <col min="1546" max="1546" width="12.140625" style="576" bestFit="1" customWidth="1"/>
    <col min="1547" max="1547" width="14.28515625" style="576" bestFit="1" customWidth="1"/>
    <col min="1548" max="1548" width="4.7109375" style="576" bestFit="1" customWidth="1"/>
    <col min="1549" max="1792" width="9.140625" style="576"/>
    <col min="1793" max="1793" width="6.28515625" style="576" bestFit="1" customWidth="1"/>
    <col min="1794" max="1794" width="40.28515625" style="576" bestFit="1" customWidth="1"/>
    <col min="1795" max="1795" width="13.28515625" style="576" bestFit="1" customWidth="1"/>
    <col min="1796" max="1796" width="13" style="576" bestFit="1" customWidth="1"/>
    <col min="1797" max="1797" width="10.42578125" style="576" bestFit="1" customWidth="1"/>
    <col min="1798" max="1798" width="7.5703125" style="576" bestFit="1" customWidth="1"/>
    <col min="1799" max="1799" width="6.140625" style="576" bestFit="1" customWidth="1"/>
    <col min="1800" max="1800" width="10.28515625" style="576" bestFit="1" customWidth="1"/>
    <col min="1801" max="1801" width="12.5703125" style="576" bestFit="1" customWidth="1"/>
    <col min="1802" max="1802" width="12.140625" style="576" bestFit="1" customWidth="1"/>
    <col min="1803" max="1803" width="14.28515625" style="576" bestFit="1" customWidth="1"/>
    <col min="1804" max="1804" width="4.7109375" style="576" bestFit="1" customWidth="1"/>
    <col min="1805" max="2048" width="9.140625" style="576"/>
    <col min="2049" max="2049" width="6.28515625" style="576" bestFit="1" customWidth="1"/>
    <col min="2050" max="2050" width="40.28515625" style="576" bestFit="1" customWidth="1"/>
    <col min="2051" max="2051" width="13.28515625" style="576" bestFit="1" customWidth="1"/>
    <col min="2052" max="2052" width="13" style="576" bestFit="1" customWidth="1"/>
    <col min="2053" max="2053" width="10.42578125" style="576" bestFit="1" customWidth="1"/>
    <col min="2054" max="2054" width="7.5703125" style="576" bestFit="1" customWidth="1"/>
    <col min="2055" max="2055" width="6.140625" style="576" bestFit="1" customWidth="1"/>
    <col min="2056" max="2056" width="10.28515625" style="576" bestFit="1" customWidth="1"/>
    <col min="2057" max="2057" width="12.5703125" style="576" bestFit="1" customWidth="1"/>
    <col min="2058" max="2058" width="12.140625" style="576" bestFit="1" customWidth="1"/>
    <col min="2059" max="2059" width="14.28515625" style="576" bestFit="1" customWidth="1"/>
    <col min="2060" max="2060" width="4.7109375" style="576" bestFit="1" customWidth="1"/>
    <col min="2061" max="2304" width="9.140625" style="576"/>
    <col min="2305" max="2305" width="6.28515625" style="576" bestFit="1" customWidth="1"/>
    <col min="2306" max="2306" width="40.28515625" style="576" bestFit="1" customWidth="1"/>
    <col min="2307" max="2307" width="13.28515625" style="576" bestFit="1" customWidth="1"/>
    <col min="2308" max="2308" width="13" style="576" bestFit="1" customWidth="1"/>
    <col min="2309" max="2309" width="10.42578125" style="576" bestFit="1" customWidth="1"/>
    <col min="2310" max="2310" width="7.5703125" style="576" bestFit="1" customWidth="1"/>
    <col min="2311" max="2311" width="6.140625" style="576" bestFit="1" customWidth="1"/>
    <col min="2312" max="2312" width="10.28515625" style="576" bestFit="1" customWidth="1"/>
    <col min="2313" max="2313" width="12.5703125" style="576" bestFit="1" customWidth="1"/>
    <col min="2314" max="2314" width="12.140625" style="576" bestFit="1" customWidth="1"/>
    <col min="2315" max="2315" width="14.28515625" style="576" bestFit="1" customWidth="1"/>
    <col min="2316" max="2316" width="4.7109375" style="576" bestFit="1" customWidth="1"/>
    <col min="2317" max="2560" width="9.140625" style="576"/>
    <col min="2561" max="2561" width="6.28515625" style="576" bestFit="1" customWidth="1"/>
    <col min="2562" max="2562" width="40.28515625" style="576" bestFit="1" customWidth="1"/>
    <col min="2563" max="2563" width="13.28515625" style="576" bestFit="1" customWidth="1"/>
    <col min="2564" max="2564" width="13" style="576" bestFit="1" customWidth="1"/>
    <col min="2565" max="2565" width="10.42578125" style="576" bestFit="1" customWidth="1"/>
    <col min="2566" max="2566" width="7.5703125" style="576" bestFit="1" customWidth="1"/>
    <col min="2567" max="2567" width="6.140625" style="576" bestFit="1" customWidth="1"/>
    <col min="2568" max="2568" width="10.28515625" style="576" bestFit="1" customWidth="1"/>
    <col min="2569" max="2569" width="12.5703125" style="576" bestFit="1" customWidth="1"/>
    <col min="2570" max="2570" width="12.140625" style="576" bestFit="1" customWidth="1"/>
    <col min="2571" max="2571" width="14.28515625" style="576" bestFit="1" customWidth="1"/>
    <col min="2572" max="2572" width="4.7109375" style="576" bestFit="1" customWidth="1"/>
    <col min="2573" max="2816" width="9.140625" style="576"/>
    <col min="2817" max="2817" width="6.28515625" style="576" bestFit="1" customWidth="1"/>
    <col min="2818" max="2818" width="40.28515625" style="576" bestFit="1" customWidth="1"/>
    <col min="2819" max="2819" width="13.28515625" style="576" bestFit="1" customWidth="1"/>
    <col min="2820" max="2820" width="13" style="576" bestFit="1" customWidth="1"/>
    <col min="2821" max="2821" width="10.42578125" style="576" bestFit="1" customWidth="1"/>
    <col min="2822" max="2822" width="7.5703125" style="576" bestFit="1" customWidth="1"/>
    <col min="2823" max="2823" width="6.140625" style="576" bestFit="1" customWidth="1"/>
    <col min="2824" max="2824" width="10.28515625" style="576" bestFit="1" customWidth="1"/>
    <col min="2825" max="2825" width="12.5703125" style="576" bestFit="1" customWidth="1"/>
    <col min="2826" max="2826" width="12.140625" style="576" bestFit="1" customWidth="1"/>
    <col min="2827" max="2827" width="14.28515625" style="576" bestFit="1" customWidth="1"/>
    <col min="2828" max="2828" width="4.7109375" style="576" bestFit="1" customWidth="1"/>
    <col min="2829" max="3072" width="9.140625" style="576"/>
    <col min="3073" max="3073" width="6.28515625" style="576" bestFit="1" customWidth="1"/>
    <col min="3074" max="3074" width="40.28515625" style="576" bestFit="1" customWidth="1"/>
    <col min="3075" max="3075" width="13.28515625" style="576" bestFit="1" customWidth="1"/>
    <col min="3076" max="3076" width="13" style="576" bestFit="1" customWidth="1"/>
    <col min="3077" max="3077" width="10.42578125" style="576" bestFit="1" customWidth="1"/>
    <col min="3078" max="3078" width="7.5703125" style="576" bestFit="1" customWidth="1"/>
    <col min="3079" max="3079" width="6.140625" style="576" bestFit="1" customWidth="1"/>
    <col min="3080" max="3080" width="10.28515625" style="576" bestFit="1" customWidth="1"/>
    <col min="3081" max="3081" width="12.5703125" style="576" bestFit="1" customWidth="1"/>
    <col min="3082" max="3082" width="12.140625" style="576" bestFit="1" customWidth="1"/>
    <col min="3083" max="3083" width="14.28515625" style="576" bestFit="1" customWidth="1"/>
    <col min="3084" max="3084" width="4.7109375" style="576" bestFit="1" customWidth="1"/>
    <col min="3085" max="3328" width="9.140625" style="576"/>
    <col min="3329" max="3329" width="6.28515625" style="576" bestFit="1" customWidth="1"/>
    <col min="3330" max="3330" width="40.28515625" style="576" bestFit="1" customWidth="1"/>
    <col min="3331" max="3331" width="13.28515625" style="576" bestFit="1" customWidth="1"/>
    <col min="3332" max="3332" width="13" style="576" bestFit="1" customWidth="1"/>
    <col min="3333" max="3333" width="10.42578125" style="576" bestFit="1" customWidth="1"/>
    <col min="3334" max="3334" width="7.5703125" style="576" bestFit="1" customWidth="1"/>
    <col min="3335" max="3335" width="6.140625" style="576" bestFit="1" customWidth="1"/>
    <col min="3336" max="3336" width="10.28515625" style="576" bestFit="1" customWidth="1"/>
    <col min="3337" max="3337" width="12.5703125" style="576" bestFit="1" customWidth="1"/>
    <col min="3338" max="3338" width="12.140625" style="576" bestFit="1" customWidth="1"/>
    <col min="3339" max="3339" width="14.28515625" style="576" bestFit="1" customWidth="1"/>
    <col min="3340" max="3340" width="4.7109375" style="576" bestFit="1" customWidth="1"/>
    <col min="3341" max="3584" width="9.140625" style="576"/>
    <col min="3585" max="3585" width="6.28515625" style="576" bestFit="1" customWidth="1"/>
    <col min="3586" max="3586" width="40.28515625" style="576" bestFit="1" customWidth="1"/>
    <col min="3587" max="3587" width="13.28515625" style="576" bestFit="1" customWidth="1"/>
    <col min="3588" max="3588" width="13" style="576" bestFit="1" customWidth="1"/>
    <col min="3589" max="3589" width="10.42578125" style="576" bestFit="1" customWidth="1"/>
    <col min="3590" max="3590" width="7.5703125" style="576" bestFit="1" customWidth="1"/>
    <col min="3591" max="3591" width="6.140625" style="576" bestFit="1" customWidth="1"/>
    <col min="3592" max="3592" width="10.28515625" style="576" bestFit="1" customWidth="1"/>
    <col min="3593" max="3593" width="12.5703125" style="576" bestFit="1" customWidth="1"/>
    <col min="3594" max="3594" width="12.140625" style="576" bestFit="1" customWidth="1"/>
    <col min="3595" max="3595" width="14.28515625" style="576" bestFit="1" customWidth="1"/>
    <col min="3596" max="3596" width="4.7109375" style="576" bestFit="1" customWidth="1"/>
    <col min="3597" max="3840" width="9.140625" style="576"/>
    <col min="3841" max="3841" width="6.28515625" style="576" bestFit="1" customWidth="1"/>
    <col min="3842" max="3842" width="40.28515625" style="576" bestFit="1" customWidth="1"/>
    <col min="3843" max="3843" width="13.28515625" style="576" bestFit="1" customWidth="1"/>
    <col min="3844" max="3844" width="13" style="576" bestFit="1" customWidth="1"/>
    <col min="3845" max="3845" width="10.42578125" style="576" bestFit="1" customWidth="1"/>
    <col min="3846" max="3846" width="7.5703125" style="576" bestFit="1" customWidth="1"/>
    <col min="3847" max="3847" width="6.140625" style="576" bestFit="1" customWidth="1"/>
    <col min="3848" max="3848" width="10.28515625" style="576" bestFit="1" customWidth="1"/>
    <col min="3849" max="3849" width="12.5703125" style="576" bestFit="1" customWidth="1"/>
    <col min="3850" max="3850" width="12.140625" style="576" bestFit="1" customWidth="1"/>
    <col min="3851" max="3851" width="14.28515625" style="576" bestFit="1" customWidth="1"/>
    <col min="3852" max="3852" width="4.7109375" style="576" bestFit="1" customWidth="1"/>
    <col min="3853" max="4096" width="9.140625" style="576"/>
    <col min="4097" max="4097" width="6.28515625" style="576" bestFit="1" customWidth="1"/>
    <col min="4098" max="4098" width="40.28515625" style="576" bestFit="1" customWidth="1"/>
    <col min="4099" max="4099" width="13.28515625" style="576" bestFit="1" customWidth="1"/>
    <col min="4100" max="4100" width="13" style="576" bestFit="1" customWidth="1"/>
    <col min="4101" max="4101" width="10.42578125" style="576" bestFit="1" customWidth="1"/>
    <col min="4102" max="4102" width="7.5703125" style="576" bestFit="1" customWidth="1"/>
    <col min="4103" max="4103" width="6.140625" style="576" bestFit="1" customWidth="1"/>
    <col min="4104" max="4104" width="10.28515625" style="576" bestFit="1" customWidth="1"/>
    <col min="4105" max="4105" width="12.5703125" style="576" bestFit="1" customWidth="1"/>
    <col min="4106" max="4106" width="12.140625" style="576" bestFit="1" customWidth="1"/>
    <col min="4107" max="4107" width="14.28515625" style="576" bestFit="1" customWidth="1"/>
    <col min="4108" max="4108" width="4.7109375" style="576" bestFit="1" customWidth="1"/>
    <col min="4109" max="4352" width="9.140625" style="576"/>
    <col min="4353" max="4353" width="6.28515625" style="576" bestFit="1" customWidth="1"/>
    <col min="4354" max="4354" width="40.28515625" style="576" bestFit="1" customWidth="1"/>
    <col min="4355" max="4355" width="13.28515625" style="576" bestFit="1" customWidth="1"/>
    <col min="4356" max="4356" width="13" style="576" bestFit="1" customWidth="1"/>
    <col min="4357" max="4357" width="10.42578125" style="576" bestFit="1" customWidth="1"/>
    <col min="4358" max="4358" width="7.5703125" style="576" bestFit="1" customWidth="1"/>
    <col min="4359" max="4359" width="6.140625" style="576" bestFit="1" customWidth="1"/>
    <col min="4360" max="4360" width="10.28515625" style="576" bestFit="1" customWidth="1"/>
    <col min="4361" max="4361" width="12.5703125" style="576" bestFit="1" customWidth="1"/>
    <col min="4362" max="4362" width="12.140625" style="576" bestFit="1" customWidth="1"/>
    <col min="4363" max="4363" width="14.28515625" style="576" bestFit="1" customWidth="1"/>
    <col min="4364" max="4364" width="4.7109375" style="576" bestFit="1" customWidth="1"/>
    <col min="4365" max="4608" width="9.140625" style="576"/>
    <col min="4609" max="4609" width="6.28515625" style="576" bestFit="1" customWidth="1"/>
    <col min="4610" max="4610" width="40.28515625" style="576" bestFit="1" customWidth="1"/>
    <col min="4611" max="4611" width="13.28515625" style="576" bestFit="1" customWidth="1"/>
    <col min="4612" max="4612" width="13" style="576" bestFit="1" customWidth="1"/>
    <col min="4613" max="4613" width="10.42578125" style="576" bestFit="1" customWidth="1"/>
    <col min="4614" max="4614" width="7.5703125" style="576" bestFit="1" customWidth="1"/>
    <col min="4615" max="4615" width="6.140625" style="576" bestFit="1" customWidth="1"/>
    <col min="4616" max="4616" width="10.28515625" style="576" bestFit="1" customWidth="1"/>
    <col min="4617" max="4617" width="12.5703125" style="576" bestFit="1" customWidth="1"/>
    <col min="4618" max="4618" width="12.140625" style="576" bestFit="1" customWidth="1"/>
    <col min="4619" max="4619" width="14.28515625" style="576" bestFit="1" customWidth="1"/>
    <col min="4620" max="4620" width="4.7109375" style="576" bestFit="1" customWidth="1"/>
    <col min="4621" max="4864" width="9.140625" style="576"/>
    <col min="4865" max="4865" width="6.28515625" style="576" bestFit="1" customWidth="1"/>
    <col min="4866" max="4866" width="40.28515625" style="576" bestFit="1" customWidth="1"/>
    <col min="4867" max="4867" width="13.28515625" style="576" bestFit="1" customWidth="1"/>
    <col min="4868" max="4868" width="13" style="576" bestFit="1" customWidth="1"/>
    <col min="4869" max="4869" width="10.42578125" style="576" bestFit="1" customWidth="1"/>
    <col min="4870" max="4870" width="7.5703125" style="576" bestFit="1" customWidth="1"/>
    <col min="4871" max="4871" width="6.140625" style="576" bestFit="1" customWidth="1"/>
    <col min="4872" max="4872" width="10.28515625" style="576" bestFit="1" customWidth="1"/>
    <col min="4873" max="4873" width="12.5703125" style="576" bestFit="1" customWidth="1"/>
    <col min="4874" max="4874" width="12.140625" style="576" bestFit="1" customWidth="1"/>
    <col min="4875" max="4875" width="14.28515625" style="576" bestFit="1" customWidth="1"/>
    <col min="4876" max="4876" width="4.7109375" style="576" bestFit="1" customWidth="1"/>
    <col min="4877" max="5120" width="9.140625" style="576"/>
    <col min="5121" max="5121" width="6.28515625" style="576" bestFit="1" customWidth="1"/>
    <col min="5122" max="5122" width="40.28515625" style="576" bestFit="1" customWidth="1"/>
    <col min="5123" max="5123" width="13.28515625" style="576" bestFit="1" customWidth="1"/>
    <col min="5124" max="5124" width="13" style="576" bestFit="1" customWidth="1"/>
    <col min="5125" max="5125" width="10.42578125" style="576" bestFit="1" customWidth="1"/>
    <col min="5126" max="5126" width="7.5703125" style="576" bestFit="1" customWidth="1"/>
    <col min="5127" max="5127" width="6.140625" style="576" bestFit="1" customWidth="1"/>
    <col min="5128" max="5128" width="10.28515625" style="576" bestFit="1" customWidth="1"/>
    <col min="5129" max="5129" width="12.5703125" style="576" bestFit="1" customWidth="1"/>
    <col min="5130" max="5130" width="12.140625" style="576" bestFit="1" customWidth="1"/>
    <col min="5131" max="5131" width="14.28515625" style="576" bestFit="1" customWidth="1"/>
    <col min="5132" max="5132" width="4.7109375" style="576" bestFit="1" customWidth="1"/>
    <col min="5133" max="5376" width="9.140625" style="576"/>
    <col min="5377" max="5377" width="6.28515625" style="576" bestFit="1" customWidth="1"/>
    <col min="5378" max="5378" width="40.28515625" style="576" bestFit="1" customWidth="1"/>
    <col min="5379" max="5379" width="13.28515625" style="576" bestFit="1" customWidth="1"/>
    <col min="5380" max="5380" width="13" style="576" bestFit="1" customWidth="1"/>
    <col min="5381" max="5381" width="10.42578125" style="576" bestFit="1" customWidth="1"/>
    <col min="5382" max="5382" width="7.5703125" style="576" bestFit="1" customWidth="1"/>
    <col min="5383" max="5383" width="6.140625" style="576" bestFit="1" customWidth="1"/>
    <col min="5384" max="5384" width="10.28515625" style="576" bestFit="1" customWidth="1"/>
    <col min="5385" max="5385" width="12.5703125" style="576" bestFit="1" customWidth="1"/>
    <col min="5386" max="5386" width="12.140625" style="576" bestFit="1" customWidth="1"/>
    <col min="5387" max="5387" width="14.28515625" style="576" bestFit="1" customWidth="1"/>
    <col min="5388" max="5388" width="4.7109375" style="576" bestFit="1" customWidth="1"/>
    <col min="5389" max="5632" width="9.140625" style="576"/>
    <col min="5633" max="5633" width="6.28515625" style="576" bestFit="1" customWidth="1"/>
    <col min="5634" max="5634" width="40.28515625" style="576" bestFit="1" customWidth="1"/>
    <col min="5635" max="5635" width="13.28515625" style="576" bestFit="1" customWidth="1"/>
    <col min="5636" max="5636" width="13" style="576" bestFit="1" customWidth="1"/>
    <col min="5637" max="5637" width="10.42578125" style="576" bestFit="1" customWidth="1"/>
    <col min="5638" max="5638" width="7.5703125" style="576" bestFit="1" customWidth="1"/>
    <col min="5639" max="5639" width="6.140625" style="576" bestFit="1" customWidth="1"/>
    <col min="5640" max="5640" width="10.28515625" style="576" bestFit="1" customWidth="1"/>
    <col min="5641" max="5641" width="12.5703125" style="576" bestFit="1" customWidth="1"/>
    <col min="5642" max="5642" width="12.140625" style="576" bestFit="1" customWidth="1"/>
    <col min="5643" max="5643" width="14.28515625" style="576" bestFit="1" customWidth="1"/>
    <col min="5644" max="5644" width="4.7109375" style="576" bestFit="1" customWidth="1"/>
    <col min="5645" max="5888" width="9.140625" style="576"/>
    <col min="5889" max="5889" width="6.28515625" style="576" bestFit="1" customWidth="1"/>
    <col min="5890" max="5890" width="40.28515625" style="576" bestFit="1" customWidth="1"/>
    <col min="5891" max="5891" width="13.28515625" style="576" bestFit="1" customWidth="1"/>
    <col min="5892" max="5892" width="13" style="576" bestFit="1" customWidth="1"/>
    <col min="5893" max="5893" width="10.42578125" style="576" bestFit="1" customWidth="1"/>
    <col min="5894" max="5894" width="7.5703125" style="576" bestFit="1" customWidth="1"/>
    <col min="5895" max="5895" width="6.140625" style="576" bestFit="1" customWidth="1"/>
    <col min="5896" max="5896" width="10.28515625" style="576" bestFit="1" customWidth="1"/>
    <col min="5897" max="5897" width="12.5703125" style="576" bestFit="1" customWidth="1"/>
    <col min="5898" max="5898" width="12.140625" style="576" bestFit="1" customWidth="1"/>
    <col min="5899" max="5899" width="14.28515625" style="576" bestFit="1" customWidth="1"/>
    <col min="5900" max="5900" width="4.7109375" style="576" bestFit="1" customWidth="1"/>
    <col min="5901" max="6144" width="9.140625" style="576"/>
    <col min="6145" max="6145" width="6.28515625" style="576" bestFit="1" customWidth="1"/>
    <col min="6146" max="6146" width="40.28515625" style="576" bestFit="1" customWidth="1"/>
    <col min="6147" max="6147" width="13.28515625" style="576" bestFit="1" customWidth="1"/>
    <col min="6148" max="6148" width="13" style="576" bestFit="1" customWidth="1"/>
    <col min="6149" max="6149" width="10.42578125" style="576" bestFit="1" customWidth="1"/>
    <col min="6150" max="6150" width="7.5703125" style="576" bestFit="1" customWidth="1"/>
    <col min="6151" max="6151" width="6.140625" style="576" bestFit="1" customWidth="1"/>
    <col min="6152" max="6152" width="10.28515625" style="576" bestFit="1" customWidth="1"/>
    <col min="6153" max="6153" width="12.5703125" style="576" bestFit="1" customWidth="1"/>
    <col min="6154" max="6154" width="12.140625" style="576" bestFit="1" customWidth="1"/>
    <col min="6155" max="6155" width="14.28515625" style="576" bestFit="1" customWidth="1"/>
    <col min="6156" max="6156" width="4.7109375" style="576" bestFit="1" customWidth="1"/>
    <col min="6157" max="6400" width="9.140625" style="576"/>
    <col min="6401" max="6401" width="6.28515625" style="576" bestFit="1" customWidth="1"/>
    <col min="6402" max="6402" width="40.28515625" style="576" bestFit="1" customWidth="1"/>
    <col min="6403" max="6403" width="13.28515625" style="576" bestFit="1" customWidth="1"/>
    <col min="6404" max="6404" width="13" style="576" bestFit="1" customWidth="1"/>
    <col min="6405" max="6405" width="10.42578125" style="576" bestFit="1" customWidth="1"/>
    <col min="6406" max="6406" width="7.5703125" style="576" bestFit="1" customWidth="1"/>
    <col min="6407" max="6407" width="6.140625" style="576" bestFit="1" customWidth="1"/>
    <col min="6408" max="6408" width="10.28515625" style="576" bestFit="1" customWidth="1"/>
    <col min="6409" max="6409" width="12.5703125" style="576" bestFit="1" customWidth="1"/>
    <col min="6410" max="6410" width="12.140625" style="576" bestFit="1" customWidth="1"/>
    <col min="6411" max="6411" width="14.28515625" style="576" bestFit="1" customWidth="1"/>
    <col min="6412" max="6412" width="4.7109375" style="576" bestFit="1" customWidth="1"/>
    <col min="6413" max="6656" width="9.140625" style="576"/>
    <col min="6657" max="6657" width="6.28515625" style="576" bestFit="1" customWidth="1"/>
    <col min="6658" max="6658" width="40.28515625" style="576" bestFit="1" customWidth="1"/>
    <col min="6659" max="6659" width="13.28515625" style="576" bestFit="1" customWidth="1"/>
    <col min="6660" max="6660" width="13" style="576" bestFit="1" customWidth="1"/>
    <col min="6661" max="6661" width="10.42578125" style="576" bestFit="1" customWidth="1"/>
    <col min="6662" max="6662" width="7.5703125" style="576" bestFit="1" customWidth="1"/>
    <col min="6663" max="6663" width="6.140625" style="576" bestFit="1" customWidth="1"/>
    <col min="6664" max="6664" width="10.28515625" style="576" bestFit="1" customWidth="1"/>
    <col min="6665" max="6665" width="12.5703125" style="576" bestFit="1" customWidth="1"/>
    <col min="6666" max="6666" width="12.140625" style="576" bestFit="1" customWidth="1"/>
    <col min="6667" max="6667" width="14.28515625" style="576" bestFit="1" customWidth="1"/>
    <col min="6668" max="6668" width="4.7109375" style="576" bestFit="1" customWidth="1"/>
    <col min="6669" max="6912" width="9.140625" style="576"/>
    <col min="6913" max="6913" width="6.28515625" style="576" bestFit="1" customWidth="1"/>
    <col min="6914" max="6914" width="40.28515625" style="576" bestFit="1" customWidth="1"/>
    <col min="6915" max="6915" width="13.28515625" style="576" bestFit="1" customWidth="1"/>
    <col min="6916" max="6916" width="13" style="576" bestFit="1" customWidth="1"/>
    <col min="6917" max="6917" width="10.42578125" style="576" bestFit="1" customWidth="1"/>
    <col min="6918" max="6918" width="7.5703125" style="576" bestFit="1" customWidth="1"/>
    <col min="6919" max="6919" width="6.140625" style="576" bestFit="1" customWidth="1"/>
    <col min="6920" max="6920" width="10.28515625" style="576" bestFit="1" customWidth="1"/>
    <col min="6921" max="6921" width="12.5703125" style="576" bestFit="1" customWidth="1"/>
    <col min="6922" max="6922" width="12.140625" style="576" bestFit="1" customWidth="1"/>
    <col min="6923" max="6923" width="14.28515625" style="576" bestFit="1" customWidth="1"/>
    <col min="6924" max="6924" width="4.7109375" style="576" bestFit="1" customWidth="1"/>
    <col min="6925" max="7168" width="9.140625" style="576"/>
    <col min="7169" max="7169" width="6.28515625" style="576" bestFit="1" customWidth="1"/>
    <col min="7170" max="7170" width="40.28515625" style="576" bestFit="1" customWidth="1"/>
    <col min="7171" max="7171" width="13.28515625" style="576" bestFit="1" customWidth="1"/>
    <col min="7172" max="7172" width="13" style="576" bestFit="1" customWidth="1"/>
    <col min="7173" max="7173" width="10.42578125" style="576" bestFit="1" customWidth="1"/>
    <col min="7174" max="7174" width="7.5703125" style="576" bestFit="1" customWidth="1"/>
    <col min="7175" max="7175" width="6.140625" style="576" bestFit="1" customWidth="1"/>
    <col min="7176" max="7176" width="10.28515625" style="576" bestFit="1" customWidth="1"/>
    <col min="7177" max="7177" width="12.5703125" style="576" bestFit="1" customWidth="1"/>
    <col min="7178" max="7178" width="12.140625" style="576" bestFit="1" customWidth="1"/>
    <col min="7179" max="7179" width="14.28515625" style="576" bestFit="1" customWidth="1"/>
    <col min="7180" max="7180" width="4.7109375" style="576" bestFit="1" customWidth="1"/>
    <col min="7181" max="7424" width="9.140625" style="576"/>
    <col min="7425" max="7425" width="6.28515625" style="576" bestFit="1" customWidth="1"/>
    <col min="7426" max="7426" width="40.28515625" style="576" bestFit="1" customWidth="1"/>
    <col min="7427" max="7427" width="13.28515625" style="576" bestFit="1" customWidth="1"/>
    <col min="7428" max="7428" width="13" style="576" bestFit="1" customWidth="1"/>
    <col min="7429" max="7429" width="10.42578125" style="576" bestFit="1" customWidth="1"/>
    <col min="7430" max="7430" width="7.5703125" style="576" bestFit="1" customWidth="1"/>
    <col min="7431" max="7431" width="6.140625" style="576" bestFit="1" customWidth="1"/>
    <col min="7432" max="7432" width="10.28515625" style="576" bestFit="1" customWidth="1"/>
    <col min="7433" max="7433" width="12.5703125" style="576" bestFit="1" customWidth="1"/>
    <col min="7434" max="7434" width="12.140625" style="576" bestFit="1" customWidth="1"/>
    <col min="7435" max="7435" width="14.28515625" style="576" bestFit="1" customWidth="1"/>
    <col min="7436" max="7436" width="4.7109375" style="576" bestFit="1" customWidth="1"/>
    <col min="7437" max="7680" width="9.140625" style="576"/>
    <col min="7681" max="7681" width="6.28515625" style="576" bestFit="1" customWidth="1"/>
    <col min="7682" max="7682" width="40.28515625" style="576" bestFit="1" customWidth="1"/>
    <col min="7683" max="7683" width="13.28515625" style="576" bestFit="1" customWidth="1"/>
    <col min="7684" max="7684" width="13" style="576" bestFit="1" customWidth="1"/>
    <col min="7685" max="7685" width="10.42578125" style="576" bestFit="1" customWidth="1"/>
    <col min="7686" max="7686" width="7.5703125" style="576" bestFit="1" customWidth="1"/>
    <col min="7687" max="7687" width="6.140625" style="576" bestFit="1" customWidth="1"/>
    <col min="7688" max="7688" width="10.28515625" style="576" bestFit="1" customWidth="1"/>
    <col min="7689" max="7689" width="12.5703125" style="576" bestFit="1" customWidth="1"/>
    <col min="7690" max="7690" width="12.140625" style="576" bestFit="1" customWidth="1"/>
    <col min="7691" max="7691" width="14.28515625" style="576" bestFit="1" customWidth="1"/>
    <col min="7692" max="7692" width="4.7109375" style="576" bestFit="1" customWidth="1"/>
    <col min="7693" max="7936" width="9.140625" style="576"/>
    <col min="7937" max="7937" width="6.28515625" style="576" bestFit="1" customWidth="1"/>
    <col min="7938" max="7938" width="40.28515625" style="576" bestFit="1" customWidth="1"/>
    <col min="7939" max="7939" width="13.28515625" style="576" bestFit="1" customWidth="1"/>
    <col min="7940" max="7940" width="13" style="576" bestFit="1" customWidth="1"/>
    <col min="7941" max="7941" width="10.42578125" style="576" bestFit="1" customWidth="1"/>
    <col min="7942" max="7942" width="7.5703125" style="576" bestFit="1" customWidth="1"/>
    <col min="7943" max="7943" width="6.140625" style="576" bestFit="1" customWidth="1"/>
    <col min="7944" max="7944" width="10.28515625" style="576" bestFit="1" customWidth="1"/>
    <col min="7945" max="7945" width="12.5703125" style="576" bestFit="1" customWidth="1"/>
    <col min="7946" max="7946" width="12.140625" style="576" bestFit="1" customWidth="1"/>
    <col min="7947" max="7947" width="14.28515625" style="576" bestFit="1" customWidth="1"/>
    <col min="7948" max="7948" width="4.7109375" style="576" bestFit="1" customWidth="1"/>
    <col min="7949" max="8192" width="9.140625" style="576"/>
    <col min="8193" max="8193" width="6.28515625" style="576" bestFit="1" customWidth="1"/>
    <col min="8194" max="8194" width="40.28515625" style="576" bestFit="1" customWidth="1"/>
    <col min="8195" max="8195" width="13.28515625" style="576" bestFit="1" customWidth="1"/>
    <col min="8196" max="8196" width="13" style="576" bestFit="1" customWidth="1"/>
    <col min="8197" max="8197" width="10.42578125" style="576" bestFit="1" customWidth="1"/>
    <col min="8198" max="8198" width="7.5703125" style="576" bestFit="1" customWidth="1"/>
    <col min="8199" max="8199" width="6.140625" style="576" bestFit="1" customWidth="1"/>
    <col min="8200" max="8200" width="10.28515625" style="576" bestFit="1" customWidth="1"/>
    <col min="8201" max="8201" width="12.5703125" style="576" bestFit="1" customWidth="1"/>
    <col min="8202" max="8202" width="12.140625" style="576" bestFit="1" customWidth="1"/>
    <col min="8203" max="8203" width="14.28515625" style="576" bestFit="1" customWidth="1"/>
    <col min="8204" max="8204" width="4.7109375" style="576" bestFit="1" customWidth="1"/>
    <col min="8205" max="8448" width="9.140625" style="576"/>
    <col min="8449" max="8449" width="6.28515625" style="576" bestFit="1" customWidth="1"/>
    <col min="8450" max="8450" width="40.28515625" style="576" bestFit="1" customWidth="1"/>
    <col min="8451" max="8451" width="13.28515625" style="576" bestFit="1" customWidth="1"/>
    <col min="8452" max="8452" width="13" style="576" bestFit="1" customWidth="1"/>
    <col min="8453" max="8453" width="10.42578125" style="576" bestFit="1" customWidth="1"/>
    <col min="8454" max="8454" width="7.5703125" style="576" bestFit="1" customWidth="1"/>
    <col min="8455" max="8455" width="6.140625" style="576" bestFit="1" customWidth="1"/>
    <col min="8456" max="8456" width="10.28515625" style="576" bestFit="1" customWidth="1"/>
    <col min="8457" max="8457" width="12.5703125" style="576" bestFit="1" customWidth="1"/>
    <col min="8458" max="8458" width="12.140625" style="576" bestFit="1" customWidth="1"/>
    <col min="8459" max="8459" width="14.28515625" style="576" bestFit="1" customWidth="1"/>
    <col min="8460" max="8460" width="4.7109375" style="576" bestFit="1" customWidth="1"/>
    <col min="8461" max="8704" width="9.140625" style="576"/>
    <col min="8705" max="8705" width="6.28515625" style="576" bestFit="1" customWidth="1"/>
    <col min="8706" max="8706" width="40.28515625" style="576" bestFit="1" customWidth="1"/>
    <col min="8707" max="8707" width="13.28515625" style="576" bestFit="1" customWidth="1"/>
    <col min="8708" max="8708" width="13" style="576" bestFit="1" customWidth="1"/>
    <col min="8709" max="8709" width="10.42578125" style="576" bestFit="1" customWidth="1"/>
    <col min="8710" max="8710" width="7.5703125" style="576" bestFit="1" customWidth="1"/>
    <col min="8711" max="8711" width="6.140625" style="576" bestFit="1" customWidth="1"/>
    <col min="8712" max="8712" width="10.28515625" style="576" bestFit="1" customWidth="1"/>
    <col min="8713" max="8713" width="12.5703125" style="576" bestFit="1" customWidth="1"/>
    <col min="8714" max="8714" width="12.140625" style="576" bestFit="1" customWidth="1"/>
    <col min="8715" max="8715" width="14.28515625" style="576" bestFit="1" customWidth="1"/>
    <col min="8716" max="8716" width="4.7109375" style="576" bestFit="1" customWidth="1"/>
    <col min="8717" max="8960" width="9.140625" style="576"/>
    <col min="8961" max="8961" width="6.28515625" style="576" bestFit="1" customWidth="1"/>
    <col min="8962" max="8962" width="40.28515625" style="576" bestFit="1" customWidth="1"/>
    <col min="8963" max="8963" width="13.28515625" style="576" bestFit="1" customWidth="1"/>
    <col min="8964" max="8964" width="13" style="576" bestFit="1" customWidth="1"/>
    <col min="8965" max="8965" width="10.42578125" style="576" bestFit="1" customWidth="1"/>
    <col min="8966" max="8966" width="7.5703125" style="576" bestFit="1" customWidth="1"/>
    <col min="8967" max="8967" width="6.140625" style="576" bestFit="1" customWidth="1"/>
    <col min="8968" max="8968" width="10.28515625" style="576" bestFit="1" customWidth="1"/>
    <col min="8969" max="8969" width="12.5703125" style="576" bestFit="1" customWidth="1"/>
    <col min="8970" max="8970" width="12.140625" style="576" bestFit="1" customWidth="1"/>
    <col min="8971" max="8971" width="14.28515625" style="576" bestFit="1" customWidth="1"/>
    <col min="8972" max="8972" width="4.7109375" style="576" bestFit="1" customWidth="1"/>
    <col min="8973" max="9216" width="9.140625" style="576"/>
    <col min="9217" max="9217" width="6.28515625" style="576" bestFit="1" customWidth="1"/>
    <col min="9218" max="9218" width="40.28515625" style="576" bestFit="1" customWidth="1"/>
    <col min="9219" max="9219" width="13.28515625" style="576" bestFit="1" customWidth="1"/>
    <col min="9220" max="9220" width="13" style="576" bestFit="1" customWidth="1"/>
    <col min="9221" max="9221" width="10.42578125" style="576" bestFit="1" customWidth="1"/>
    <col min="9222" max="9222" width="7.5703125" style="576" bestFit="1" customWidth="1"/>
    <col min="9223" max="9223" width="6.140625" style="576" bestFit="1" customWidth="1"/>
    <col min="9224" max="9224" width="10.28515625" style="576" bestFit="1" customWidth="1"/>
    <col min="9225" max="9225" width="12.5703125" style="576" bestFit="1" customWidth="1"/>
    <col min="9226" max="9226" width="12.140625" style="576" bestFit="1" customWidth="1"/>
    <col min="9227" max="9227" width="14.28515625" style="576" bestFit="1" customWidth="1"/>
    <col min="9228" max="9228" width="4.7109375" style="576" bestFit="1" customWidth="1"/>
    <col min="9229" max="9472" width="9.140625" style="576"/>
    <col min="9473" max="9473" width="6.28515625" style="576" bestFit="1" customWidth="1"/>
    <col min="9474" max="9474" width="40.28515625" style="576" bestFit="1" customWidth="1"/>
    <col min="9475" max="9475" width="13.28515625" style="576" bestFit="1" customWidth="1"/>
    <col min="9476" max="9476" width="13" style="576" bestFit="1" customWidth="1"/>
    <col min="9477" max="9477" width="10.42578125" style="576" bestFit="1" customWidth="1"/>
    <col min="9478" max="9478" width="7.5703125" style="576" bestFit="1" customWidth="1"/>
    <col min="9479" max="9479" width="6.140625" style="576" bestFit="1" customWidth="1"/>
    <col min="9480" max="9480" width="10.28515625" style="576" bestFit="1" customWidth="1"/>
    <col min="9481" max="9481" width="12.5703125" style="576" bestFit="1" customWidth="1"/>
    <col min="9482" max="9482" width="12.140625" style="576" bestFit="1" customWidth="1"/>
    <col min="9483" max="9483" width="14.28515625" style="576" bestFit="1" customWidth="1"/>
    <col min="9484" max="9484" width="4.7109375" style="576" bestFit="1" customWidth="1"/>
    <col min="9485" max="9728" width="9.140625" style="576"/>
    <col min="9729" max="9729" width="6.28515625" style="576" bestFit="1" customWidth="1"/>
    <col min="9730" max="9730" width="40.28515625" style="576" bestFit="1" customWidth="1"/>
    <col min="9731" max="9731" width="13.28515625" style="576" bestFit="1" customWidth="1"/>
    <col min="9732" max="9732" width="13" style="576" bestFit="1" customWidth="1"/>
    <col min="9733" max="9733" width="10.42578125" style="576" bestFit="1" customWidth="1"/>
    <col min="9734" max="9734" width="7.5703125" style="576" bestFit="1" customWidth="1"/>
    <col min="9735" max="9735" width="6.140625" style="576" bestFit="1" customWidth="1"/>
    <col min="9736" max="9736" width="10.28515625" style="576" bestFit="1" customWidth="1"/>
    <col min="9737" max="9737" width="12.5703125" style="576" bestFit="1" customWidth="1"/>
    <col min="9738" max="9738" width="12.140625" style="576" bestFit="1" customWidth="1"/>
    <col min="9739" max="9739" width="14.28515625" style="576" bestFit="1" customWidth="1"/>
    <col min="9740" max="9740" width="4.7109375" style="576" bestFit="1" customWidth="1"/>
    <col min="9741" max="9984" width="9.140625" style="576"/>
    <col min="9985" max="9985" width="6.28515625" style="576" bestFit="1" customWidth="1"/>
    <col min="9986" max="9986" width="40.28515625" style="576" bestFit="1" customWidth="1"/>
    <col min="9987" max="9987" width="13.28515625" style="576" bestFit="1" customWidth="1"/>
    <col min="9988" max="9988" width="13" style="576" bestFit="1" customWidth="1"/>
    <col min="9989" max="9989" width="10.42578125" style="576" bestFit="1" customWidth="1"/>
    <col min="9990" max="9990" width="7.5703125" style="576" bestFit="1" customWidth="1"/>
    <col min="9991" max="9991" width="6.140625" style="576" bestFit="1" customWidth="1"/>
    <col min="9992" max="9992" width="10.28515625" style="576" bestFit="1" customWidth="1"/>
    <col min="9993" max="9993" width="12.5703125" style="576" bestFit="1" customWidth="1"/>
    <col min="9994" max="9994" width="12.140625" style="576" bestFit="1" customWidth="1"/>
    <col min="9995" max="9995" width="14.28515625" style="576" bestFit="1" customWidth="1"/>
    <col min="9996" max="9996" width="4.7109375" style="576" bestFit="1" customWidth="1"/>
    <col min="9997" max="10240" width="9.140625" style="576"/>
    <col min="10241" max="10241" width="6.28515625" style="576" bestFit="1" customWidth="1"/>
    <col min="10242" max="10242" width="40.28515625" style="576" bestFit="1" customWidth="1"/>
    <col min="10243" max="10243" width="13.28515625" style="576" bestFit="1" customWidth="1"/>
    <col min="10244" max="10244" width="13" style="576" bestFit="1" customWidth="1"/>
    <col min="10245" max="10245" width="10.42578125" style="576" bestFit="1" customWidth="1"/>
    <col min="10246" max="10246" width="7.5703125" style="576" bestFit="1" customWidth="1"/>
    <col min="10247" max="10247" width="6.140625" style="576" bestFit="1" customWidth="1"/>
    <col min="10248" max="10248" width="10.28515625" style="576" bestFit="1" customWidth="1"/>
    <col min="10249" max="10249" width="12.5703125" style="576" bestFit="1" customWidth="1"/>
    <col min="10250" max="10250" width="12.140625" style="576" bestFit="1" customWidth="1"/>
    <col min="10251" max="10251" width="14.28515625" style="576" bestFit="1" customWidth="1"/>
    <col min="10252" max="10252" width="4.7109375" style="576" bestFit="1" customWidth="1"/>
    <col min="10253" max="10496" width="9.140625" style="576"/>
    <col min="10497" max="10497" width="6.28515625" style="576" bestFit="1" customWidth="1"/>
    <col min="10498" max="10498" width="40.28515625" style="576" bestFit="1" customWidth="1"/>
    <col min="10499" max="10499" width="13.28515625" style="576" bestFit="1" customWidth="1"/>
    <col min="10500" max="10500" width="13" style="576" bestFit="1" customWidth="1"/>
    <col min="10501" max="10501" width="10.42578125" style="576" bestFit="1" customWidth="1"/>
    <col min="10502" max="10502" width="7.5703125" style="576" bestFit="1" customWidth="1"/>
    <col min="10503" max="10503" width="6.140625" style="576" bestFit="1" customWidth="1"/>
    <col min="10504" max="10504" width="10.28515625" style="576" bestFit="1" customWidth="1"/>
    <col min="10505" max="10505" width="12.5703125" style="576" bestFit="1" customWidth="1"/>
    <col min="10506" max="10506" width="12.140625" style="576" bestFit="1" customWidth="1"/>
    <col min="10507" max="10507" width="14.28515625" style="576" bestFit="1" customWidth="1"/>
    <col min="10508" max="10508" width="4.7109375" style="576" bestFit="1" customWidth="1"/>
    <col min="10509" max="10752" width="9.140625" style="576"/>
    <col min="10753" max="10753" width="6.28515625" style="576" bestFit="1" customWidth="1"/>
    <col min="10754" max="10754" width="40.28515625" style="576" bestFit="1" customWidth="1"/>
    <col min="10755" max="10755" width="13.28515625" style="576" bestFit="1" customWidth="1"/>
    <col min="10756" max="10756" width="13" style="576" bestFit="1" customWidth="1"/>
    <col min="10757" max="10757" width="10.42578125" style="576" bestFit="1" customWidth="1"/>
    <col min="10758" max="10758" width="7.5703125" style="576" bestFit="1" customWidth="1"/>
    <col min="10759" max="10759" width="6.140625" style="576" bestFit="1" customWidth="1"/>
    <col min="10760" max="10760" width="10.28515625" style="576" bestFit="1" customWidth="1"/>
    <col min="10761" max="10761" width="12.5703125" style="576" bestFit="1" customWidth="1"/>
    <col min="10762" max="10762" width="12.140625" style="576" bestFit="1" customWidth="1"/>
    <col min="10763" max="10763" width="14.28515625" style="576" bestFit="1" customWidth="1"/>
    <col min="10764" max="10764" width="4.7109375" style="576" bestFit="1" customWidth="1"/>
    <col min="10765" max="11008" width="9.140625" style="576"/>
    <col min="11009" max="11009" width="6.28515625" style="576" bestFit="1" customWidth="1"/>
    <col min="11010" max="11010" width="40.28515625" style="576" bestFit="1" customWidth="1"/>
    <col min="11011" max="11011" width="13.28515625" style="576" bestFit="1" customWidth="1"/>
    <col min="11012" max="11012" width="13" style="576" bestFit="1" customWidth="1"/>
    <col min="11013" max="11013" width="10.42578125" style="576" bestFit="1" customWidth="1"/>
    <col min="11014" max="11014" width="7.5703125" style="576" bestFit="1" customWidth="1"/>
    <col min="11015" max="11015" width="6.140625" style="576" bestFit="1" customWidth="1"/>
    <col min="11016" max="11016" width="10.28515625" style="576" bestFit="1" customWidth="1"/>
    <col min="11017" max="11017" width="12.5703125" style="576" bestFit="1" customWidth="1"/>
    <col min="11018" max="11018" width="12.140625" style="576" bestFit="1" customWidth="1"/>
    <col min="11019" max="11019" width="14.28515625" style="576" bestFit="1" customWidth="1"/>
    <col min="11020" max="11020" width="4.7109375" style="576" bestFit="1" customWidth="1"/>
    <col min="11021" max="11264" width="9.140625" style="576"/>
    <col min="11265" max="11265" width="6.28515625" style="576" bestFit="1" customWidth="1"/>
    <col min="11266" max="11266" width="40.28515625" style="576" bestFit="1" customWidth="1"/>
    <col min="11267" max="11267" width="13.28515625" style="576" bestFit="1" customWidth="1"/>
    <col min="11268" max="11268" width="13" style="576" bestFit="1" customWidth="1"/>
    <col min="11269" max="11269" width="10.42578125" style="576" bestFit="1" customWidth="1"/>
    <col min="11270" max="11270" width="7.5703125" style="576" bestFit="1" customWidth="1"/>
    <col min="11271" max="11271" width="6.140625" style="576" bestFit="1" customWidth="1"/>
    <col min="11272" max="11272" width="10.28515625" style="576" bestFit="1" customWidth="1"/>
    <col min="11273" max="11273" width="12.5703125" style="576" bestFit="1" customWidth="1"/>
    <col min="11274" max="11274" width="12.140625" style="576" bestFit="1" customWidth="1"/>
    <col min="11275" max="11275" width="14.28515625" style="576" bestFit="1" customWidth="1"/>
    <col min="11276" max="11276" width="4.7109375" style="576" bestFit="1" customWidth="1"/>
    <col min="11277" max="11520" width="9.140625" style="576"/>
    <col min="11521" max="11521" width="6.28515625" style="576" bestFit="1" customWidth="1"/>
    <col min="11522" max="11522" width="40.28515625" style="576" bestFit="1" customWidth="1"/>
    <col min="11523" max="11523" width="13.28515625" style="576" bestFit="1" customWidth="1"/>
    <col min="11524" max="11524" width="13" style="576" bestFit="1" customWidth="1"/>
    <col min="11525" max="11525" width="10.42578125" style="576" bestFit="1" customWidth="1"/>
    <col min="11526" max="11526" width="7.5703125" style="576" bestFit="1" customWidth="1"/>
    <col min="11527" max="11527" width="6.140625" style="576" bestFit="1" customWidth="1"/>
    <col min="11528" max="11528" width="10.28515625" style="576" bestFit="1" customWidth="1"/>
    <col min="11529" max="11529" width="12.5703125" style="576" bestFit="1" customWidth="1"/>
    <col min="11530" max="11530" width="12.140625" style="576" bestFit="1" customWidth="1"/>
    <col min="11531" max="11531" width="14.28515625" style="576" bestFit="1" customWidth="1"/>
    <col min="11532" max="11532" width="4.7109375" style="576" bestFit="1" customWidth="1"/>
    <col min="11533" max="11776" width="9.140625" style="576"/>
    <col min="11777" max="11777" width="6.28515625" style="576" bestFit="1" customWidth="1"/>
    <col min="11778" max="11778" width="40.28515625" style="576" bestFit="1" customWidth="1"/>
    <col min="11779" max="11779" width="13.28515625" style="576" bestFit="1" customWidth="1"/>
    <col min="11780" max="11780" width="13" style="576" bestFit="1" customWidth="1"/>
    <col min="11781" max="11781" width="10.42578125" style="576" bestFit="1" customWidth="1"/>
    <col min="11782" max="11782" width="7.5703125" style="576" bestFit="1" customWidth="1"/>
    <col min="11783" max="11783" width="6.140625" style="576" bestFit="1" customWidth="1"/>
    <col min="11784" max="11784" width="10.28515625" style="576" bestFit="1" customWidth="1"/>
    <col min="11785" max="11785" width="12.5703125" style="576" bestFit="1" customWidth="1"/>
    <col min="11786" max="11786" width="12.140625" style="576" bestFit="1" customWidth="1"/>
    <col min="11787" max="11787" width="14.28515625" style="576" bestFit="1" customWidth="1"/>
    <col min="11788" max="11788" width="4.7109375" style="576" bestFit="1" customWidth="1"/>
    <col min="11789" max="12032" width="9.140625" style="576"/>
    <col min="12033" max="12033" width="6.28515625" style="576" bestFit="1" customWidth="1"/>
    <col min="12034" max="12034" width="40.28515625" style="576" bestFit="1" customWidth="1"/>
    <col min="12035" max="12035" width="13.28515625" style="576" bestFit="1" customWidth="1"/>
    <col min="12036" max="12036" width="13" style="576" bestFit="1" customWidth="1"/>
    <col min="12037" max="12037" width="10.42578125" style="576" bestFit="1" customWidth="1"/>
    <col min="12038" max="12038" width="7.5703125" style="576" bestFit="1" customWidth="1"/>
    <col min="12039" max="12039" width="6.140625" style="576" bestFit="1" customWidth="1"/>
    <col min="12040" max="12040" width="10.28515625" style="576" bestFit="1" customWidth="1"/>
    <col min="12041" max="12041" width="12.5703125" style="576" bestFit="1" customWidth="1"/>
    <col min="12042" max="12042" width="12.140625" style="576" bestFit="1" customWidth="1"/>
    <col min="12043" max="12043" width="14.28515625" style="576" bestFit="1" customWidth="1"/>
    <col min="12044" max="12044" width="4.7109375" style="576" bestFit="1" customWidth="1"/>
    <col min="12045" max="12288" width="9.140625" style="576"/>
    <col min="12289" max="12289" width="6.28515625" style="576" bestFit="1" customWidth="1"/>
    <col min="12290" max="12290" width="40.28515625" style="576" bestFit="1" customWidth="1"/>
    <col min="12291" max="12291" width="13.28515625" style="576" bestFit="1" customWidth="1"/>
    <col min="12292" max="12292" width="13" style="576" bestFit="1" customWidth="1"/>
    <col min="12293" max="12293" width="10.42578125" style="576" bestFit="1" customWidth="1"/>
    <col min="12294" max="12294" width="7.5703125" style="576" bestFit="1" customWidth="1"/>
    <col min="12295" max="12295" width="6.140625" style="576" bestFit="1" customWidth="1"/>
    <col min="12296" max="12296" width="10.28515625" style="576" bestFit="1" customWidth="1"/>
    <col min="12297" max="12297" width="12.5703125" style="576" bestFit="1" customWidth="1"/>
    <col min="12298" max="12298" width="12.140625" style="576" bestFit="1" customWidth="1"/>
    <col min="12299" max="12299" width="14.28515625" style="576" bestFit="1" customWidth="1"/>
    <col min="12300" max="12300" width="4.7109375" style="576" bestFit="1" customWidth="1"/>
    <col min="12301" max="12544" width="9.140625" style="576"/>
    <col min="12545" max="12545" width="6.28515625" style="576" bestFit="1" customWidth="1"/>
    <col min="12546" max="12546" width="40.28515625" style="576" bestFit="1" customWidth="1"/>
    <col min="12547" max="12547" width="13.28515625" style="576" bestFit="1" customWidth="1"/>
    <col min="12548" max="12548" width="13" style="576" bestFit="1" customWidth="1"/>
    <col min="12549" max="12549" width="10.42578125" style="576" bestFit="1" customWidth="1"/>
    <col min="12550" max="12550" width="7.5703125" style="576" bestFit="1" customWidth="1"/>
    <col min="12551" max="12551" width="6.140625" style="576" bestFit="1" customWidth="1"/>
    <col min="12552" max="12552" width="10.28515625" style="576" bestFit="1" customWidth="1"/>
    <col min="12553" max="12553" width="12.5703125" style="576" bestFit="1" customWidth="1"/>
    <col min="12554" max="12554" width="12.140625" style="576" bestFit="1" customWidth="1"/>
    <col min="12555" max="12555" width="14.28515625" style="576" bestFit="1" customWidth="1"/>
    <col min="12556" max="12556" width="4.7109375" style="576" bestFit="1" customWidth="1"/>
    <col min="12557" max="12800" width="9.140625" style="576"/>
    <col min="12801" max="12801" width="6.28515625" style="576" bestFit="1" customWidth="1"/>
    <col min="12802" max="12802" width="40.28515625" style="576" bestFit="1" customWidth="1"/>
    <col min="12803" max="12803" width="13.28515625" style="576" bestFit="1" customWidth="1"/>
    <col min="12804" max="12804" width="13" style="576" bestFit="1" customWidth="1"/>
    <col min="12805" max="12805" width="10.42578125" style="576" bestFit="1" customWidth="1"/>
    <col min="12806" max="12806" width="7.5703125" style="576" bestFit="1" customWidth="1"/>
    <col min="12807" max="12807" width="6.140625" style="576" bestFit="1" customWidth="1"/>
    <col min="12808" max="12808" width="10.28515625" style="576" bestFit="1" customWidth="1"/>
    <col min="12809" max="12809" width="12.5703125" style="576" bestFit="1" customWidth="1"/>
    <col min="12810" max="12810" width="12.140625" style="576" bestFit="1" customWidth="1"/>
    <col min="12811" max="12811" width="14.28515625" style="576" bestFit="1" customWidth="1"/>
    <col min="12812" max="12812" width="4.7109375" style="576" bestFit="1" customWidth="1"/>
    <col min="12813" max="13056" width="9.140625" style="576"/>
    <col min="13057" max="13057" width="6.28515625" style="576" bestFit="1" customWidth="1"/>
    <col min="13058" max="13058" width="40.28515625" style="576" bestFit="1" customWidth="1"/>
    <col min="13059" max="13059" width="13.28515625" style="576" bestFit="1" customWidth="1"/>
    <col min="13060" max="13060" width="13" style="576" bestFit="1" customWidth="1"/>
    <col min="13061" max="13061" width="10.42578125" style="576" bestFit="1" customWidth="1"/>
    <col min="13062" max="13062" width="7.5703125" style="576" bestFit="1" customWidth="1"/>
    <col min="13063" max="13063" width="6.140625" style="576" bestFit="1" customWidth="1"/>
    <col min="13064" max="13064" width="10.28515625" style="576" bestFit="1" customWidth="1"/>
    <col min="13065" max="13065" width="12.5703125" style="576" bestFit="1" customWidth="1"/>
    <col min="13066" max="13066" width="12.140625" style="576" bestFit="1" customWidth="1"/>
    <col min="13067" max="13067" width="14.28515625" style="576" bestFit="1" customWidth="1"/>
    <col min="13068" max="13068" width="4.7109375" style="576" bestFit="1" customWidth="1"/>
    <col min="13069" max="13312" width="9.140625" style="576"/>
    <col min="13313" max="13313" width="6.28515625" style="576" bestFit="1" customWidth="1"/>
    <col min="13314" max="13314" width="40.28515625" style="576" bestFit="1" customWidth="1"/>
    <col min="13315" max="13315" width="13.28515625" style="576" bestFit="1" customWidth="1"/>
    <col min="13316" max="13316" width="13" style="576" bestFit="1" customWidth="1"/>
    <col min="13317" max="13317" width="10.42578125" style="576" bestFit="1" customWidth="1"/>
    <col min="13318" max="13318" width="7.5703125" style="576" bestFit="1" customWidth="1"/>
    <col min="13319" max="13319" width="6.140625" style="576" bestFit="1" customWidth="1"/>
    <col min="13320" max="13320" width="10.28515625" style="576" bestFit="1" customWidth="1"/>
    <col min="13321" max="13321" width="12.5703125" style="576" bestFit="1" customWidth="1"/>
    <col min="13322" max="13322" width="12.140625" style="576" bestFit="1" customWidth="1"/>
    <col min="13323" max="13323" width="14.28515625" style="576" bestFit="1" customWidth="1"/>
    <col min="13324" max="13324" width="4.7109375" style="576" bestFit="1" customWidth="1"/>
    <col min="13325" max="13568" width="9.140625" style="576"/>
    <col min="13569" max="13569" width="6.28515625" style="576" bestFit="1" customWidth="1"/>
    <col min="13570" max="13570" width="40.28515625" style="576" bestFit="1" customWidth="1"/>
    <col min="13571" max="13571" width="13.28515625" style="576" bestFit="1" customWidth="1"/>
    <col min="13572" max="13572" width="13" style="576" bestFit="1" customWidth="1"/>
    <col min="13573" max="13573" width="10.42578125" style="576" bestFit="1" customWidth="1"/>
    <col min="13574" max="13574" width="7.5703125" style="576" bestFit="1" customWidth="1"/>
    <col min="13575" max="13575" width="6.140625" style="576" bestFit="1" customWidth="1"/>
    <col min="13576" max="13576" width="10.28515625" style="576" bestFit="1" customWidth="1"/>
    <col min="13577" max="13577" width="12.5703125" style="576" bestFit="1" customWidth="1"/>
    <col min="13578" max="13578" width="12.140625" style="576" bestFit="1" customWidth="1"/>
    <col min="13579" max="13579" width="14.28515625" style="576" bestFit="1" customWidth="1"/>
    <col min="13580" max="13580" width="4.7109375" style="576" bestFit="1" customWidth="1"/>
    <col min="13581" max="13824" width="9.140625" style="576"/>
    <col min="13825" max="13825" width="6.28515625" style="576" bestFit="1" customWidth="1"/>
    <col min="13826" max="13826" width="40.28515625" style="576" bestFit="1" customWidth="1"/>
    <col min="13827" max="13827" width="13.28515625" style="576" bestFit="1" customWidth="1"/>
    <col min="13828" max="13828" width="13" style="576" bestFit="1" customWidth="1"/>
    <col min="13829" max="13829" width="10.42578125" style="576" bestFit="1" customWidth="1"/>
    <col min="13830" max="13830" width="7.5703125" style="576" bestFit="1" customWidth="1"/>
    <col min="13831" max="13831" width="6.140625" style="576" bestFit="1" customWidth="1"/>
    <col min="13832" max="13832" width="10.28515625" style="576" bestFit="1" customWidth="1"/>
    <col min="13833" max="13833" width="12.5703125" style="576" bestFit="1" customWidth="1"/>
    <col min="13834" max="13834" width="12.140625" style="576" bestFit="1" customWidth="1"/>
    <col min="13835" max="13835" width="14.28515625" style="576" bestFit="1" customWidth="1"/>
    <col min="13836" max="13836" width="4.7109375" style="576" bestFit="1" customWidth="1"/>
    <col min="13837" max="14080" width="9.140625" style="576"/>
    <col min="14081" max="14081" width="6.28515625" style="576" bestFit="1" customWidth="1"/>
    <col min="14082" max="14082" width="40.28515625" style="576" bestFit="1" customWidth="1"/>
    <col min="14083" max="14083" width="13.28515625" style="576" bestFit="1" customWidth="1"/>
    <col min="14084" max="14084" width="13" style="576" bestFit="1" customWidth="1"/>
    <col min="14085" max="14085" width="10.42578125" style="576" bestFit="1" customWidth="1"/>
    <col min="14086" max="14086" width="7.5703125" style="576" bestFit="1" customWidth="1"/>
    <col min="14087" max="14087" width="6.140625" style="576" bestFit="1" customWidth="1"/>
    <col min="14088" max="14088" width="10.28515625" style="576" bestFit="1" customWidth="1"/>
    <col min="14089" max="14089" width="12.5703125" style="576" bestFit="1" customWidth="1"/>
    <col min="14090" max="14090" width="12.140625" style="576" bestFit="1" customWidth="1"/>
    <col min="14091" max="14091" width="14.28515625" style="576" bestFit="1" customWidth="1"/>
    <col min="14092" max="14092" width="4.7109375" style="576" bestFit="1" customWidth="1"/>
    <col min="14093" max="14336" width="9.140625" style="576"/>
    <col min="14337" max="14337" width="6.28515625" style="576" bestFit="1" customWidth="1"/>
    <col min="14338" max="14338" width="40.28515625" style="576" bestFit="1" customWidth="1"/>
    <col min="14339" max="14339" width="13.28515625" style="576" bestFit="1" customWidth="1"/>
    <col min="14340" max="14340" width="13" style="576" bestFit="1" customWidth="1"/>
    <col min="14341" max="14341" width="10.42578125" style="576" bestFit="1" customWidth="1"/>
    <col min="14342" max="14342" width="7.5703125" style="576" bestFit="1" customWidth="1"/>
    <col min="14343" max="14343" width="6.140625" style="576" bestFit="1" customWidth="1"/>
    <col min="14344" max="14344" width="10.28515625" style="576" bestFit="1" customWidth="1"/>
    <col min="14345" max="14345" width="12.5703125" style="576" bestFit="1" customWidth="1"/>
    <col min="14346" max="14346" width="12.140625" style="576" bestFit="1" customWidth="1"/>
    <col min="14347" max="14347" width="14.28515625" style="576" bestFit="1" customWidth="1"/>
    <col min="14348" max="14348" width="4.7109375" style="576" bestFit="1" customWidth="1"/>
    <col min="14349" max="14592" width="9.140625" style="576"/>
    <col min="14593" max="14593" width="6.28515625" style="576" bestFit="1" customWidth="1"/>
    <col min="14594" max="14594" width="40.28515625" style="576" bestFit="1" customWidth="1"/>
    <col min="14595" max="14595" width="13.28515625" style="576" bestFit="1" customWidth="1"/>
    <col min="14596" max="14596" width="13" style="576" bestFit="1" customWidth="1"/>
    <col min="14597" max="14597" width="10.42578125" style="576" bestFit="1" customWidth="1"/>
    <col min="14598" max="14598" width="7.5703125" style="576" bestFit="1" customWidth="1"/>
    <col min="14599" max="14599" width="6.140625" style="576" bestFit="1" customWidth="1"/>
    <col min="14600" max="14600" width="10.28515625" style="576" bestFit="1" customWidth="1"/>
    <col min="14601" max="14601" width="12.5703125" style="576" bestFit="1" customWidth="1"/>
    <col min="14602" max="14602" width="12.140625" style="576" bestFit="1" customWidth="1"/>
    <col min="14603" max="14603" width="14.28515625" style="576" bestFit="1" customWidth="1"/>
    <col min="14604" max="14604" width="4.7109375" style="576" bestFit="1" customWidth="1"/>
    <col min="14605" max="14848" width="9.140625" style="576"/>
    <col min="14849" max="14849" width="6.28515625" style="576" bestFit="1" customWidth="1"/>
    <col min="14850" max="14850" width="40.28515625" style="576" bestFit="1" customWidth="1"/>
    <col min="14851" max="14851" width="13.28515625" style="576" bestFit="1" customWidth="1"/>
    <col min="14852" max="14852" width="13" style="576" bestFit="1" customWidth="1"/>
    <col min="14853" max="14853" width="10.42578125" style="576" bestFit="1" customWidth="1"/>
    <col min="14854" max="14854" width="7.5703125" style="576" bestFit="1" customWidth="1"/>
    <col min="14855" max="14855" width="6.140625" style="576" bestFit="1" customWidth="1"/>
    <col min="14856" max="14856" width="10.28515625" style="576" bestFit="1" customWidth="1"/>
    <col min="14857" max="14857" width="12.5703125" style="576" bestFit="1" customWidth="1"/>
    <col min="14858" max="14858" width="12.140625" style="576" bestFit="1" customWidth="1"/>
    <col min="14859" max="14859" width="14.28515625" style="576" bestFit="1" customWidth="1"/>
    <col min="14860" max="14860" width="4.7109375" style="576" bestFit="1" customWidth="1"/>
    <col min="14861" max="15104" width="9.140625" style="576"/>
    <col min="15105" max="15105" width="6.28515625" style="576" bestFit="1" customWidth="1"/>
    <col min="15106" max="15106" width="40.28515625" style="576" bestFit="1" customWidth="1"/>
    <col min="15107" max="15107" width="13.28515625" style="576" bestFit="1" customWidth="1"/>
    <col min="15108" max="15108" width="13" style="576" bestFit="1" customWidth="1"/>
    <col min="15109" max="15109" width="10.42578125" style="576" bestFit="1" customWidth="1"/>
    <col min="15110" max="15110" width="7.5703125" style="576" bestFit="1" customWidth="1"/>
    <col min="15111" max="15111" width="6.140625" style="576" bestFit="1" customWidth="1"/>
    <col min="15112" max="15112" width="10.28515625" style="576" bestFit="1" customWidth="1"/>
    <col min="15113" max="15113" width="12.5703125" style="576" bestFit="1" customWidth="1"/>
    <col min="15114" max="15114" width="12.140625" style="576" bestFit="1" customWidth="1"/>
    <col min="15115" max="15115" width="14.28515625" style="576" bestFit="1" customWidth="1"/>
    <col min="15116" max="15116" width="4.7109375" style="576" bestFit="1" customWidth="1"/>
    <col min="15117" max="15360" width="9.140625" style="576"/>
    <col min="15361" max="15361" width="6.28515625" style="576" bestFit="1" customWidth="1"/>
    <col min="15362" max="15362" width="40.28515625" style="576" bestFit="1" customWidth="1"/>
    <col min="15363" max="15363" width="13.28515625" style="576" bestFit="1" customWidth="1"/>
    <col min="15364" max="15364" width="13" style="576" bestFit="1" customWidth="1"/>
    <col min="15365" max="15365" width="10.42578125" style="576" bestFit="1" customWidth="1"/>
    <col min="15366" max="15366" width="7.5703125" style="576" bestFit="1" customWidth="1"/>
    <col min="15367" max="15367" width="6.140625" style="576" bestFit="1" customWidth="1"/>
    <col min="15368" max="15368" width="10.28515625" style="576" bestFit="1" customWidth="1"/>
    <col min="15369" max="15369" width="12.5703125" style="576" bestFit="1" customWidth="1"/>
    <col min="15370" max="15370" width="12.140625" style="576" bestFit="1" customWidth="1"/>
    <col min="15371" max="15371" width="14.28515625" style="576" bestFit="1" customWidth="1"/>
    <col min="15372" max="15372" width="4.7109375" style="576" bestFit="1" customWidth="1"/>
    <col min="15373" max="15616" width="9.140625" style="576"/>
    <col min="15617" max="15617" width="6.28515625" style="576" bestFit="1" customWidth="1"/>
    <col min="15618" max="15618" width="40.28515625" style="576" bestFit="1" customWidth="1"/>
    <col min="15619" max="15619" width="13.28515625" style="576" bestFit="1" customWidth="1"/>
    <col min="15620" max="15620" width="13" style="576" bestFit="1" customWidth="1"/>
    <col min="15621" max="15621" width="10.42578125" style="576" bestFit="1" customWidth="1"/>
    <col min="15622" max="15622" width="7.5703125" style="576" bestFit="1" customWidth="1"/>
    <col min="15623" max="15623" width="6.140625" style="576" bestFit="1" customWidth="1"/>
    <col min="15624" max="15624" width="10.28515625" style="576" bestFit="1" customWidth="1"/>
    <col min="15625" max="15625" width="12.5703125" style="576" bestFit="1" customWidth="1"/>
    <col min="15626" max="15626" width="12.140625" style="576" bestFit="1" customWidth="1"/>
    <col min="15627" max="15627" width="14.28515625" style="576" bestFit="1" customWidth="1"/>
    <col min="15628" max="15628" width="4.7109375" style="576" bestFit="1" customWidth="1"/>
    <col min="15629" max="15872" width="9.140625" style="576"/>
    <col min="15873" max="15873" width="6.28515625" style="576" bestFit="1" customWidth="1"/>
    <col min="15874" max="15874" width="40.28515625" style="576" bestFit="1" customWidth="1"/>
    <col min="15875" max="15875" width="13.28515625" style="576" bestFit="1" customWidth="1"/>
    <col min="15876" max="15876" width="13" style="576" bestFit="1" customWidth="1"/>
    <col min="15877" max="15877" width="10.42578125" style="576" bestFit="1" customWidth="1"/>
    <col min="15878" max="15878" width="7.5703125" style="576" bestFit="1" customWidth="1"/>
    <col min="15879" max="15879" width="6.140625" style="576" bestFit="1" customWidth="1"/>
    <col min="15880" max="15880" width="10.28515625" style="576" bestFit="1" customWidth="1"/>
    <col min="15881" max="15881" width="12.5703125" style="576" bestFit="1" customWidth="1"/>
    <col min="15882" max="15882" width="12.140625" style="576" bestFit="1" customWidth="1"/>
    <col min="15883" max="15883" width="14.28515625" style="576" bestFit="1" customWidth="1"/>
    <col min="15884" max="15884" width="4.7109375" style="576" bestFit="1" customWidth="1"/>
    <col min="15885" max="16128" width="9.140625" style="576"/>
    <col min="16129" max="16129" width="6.28515625" style="576" bestFit="1" customWidth="1"/>
    <col min="16130" max="16130" width="40.28515625" style="576" bestFit="1" customWidth="1"/>
    <col min="16131" max="16131" width="13.28515625" style="576" bestFit="1" customWidth="1"/>
    <col min="16132" max="16132" width="13" style="576" bestFit="1" customWidth="1"/>
    <col min="16133" max="16133" width="10.42578125" style="576" bestFit="1" customWidth="1"/>
    <col min="16134" max="16134" width="7.5703125" style="576" bestFit="1" customWidth="1"/>
    <col min="16135" max="16135" width="6.140625" style="576" bestFit="1" customWidth="1"/>
    <col min="16136" max="16136" width="10.28515625" style="576" bestFit="1" customWidth="1"/>
    <col min="16137" max="16137" width="12.5703125" style="576" bestFit="1" customWidth="1"/>
    <col min="16138" max="16138" width="12.140625" style="576" bestFit="1" customWidth="1"/>
    <col min="16139" max="16139" width="14.28515625" style="576" bestFit="1" customWidth="1"/>
    <col min="16140" max="16140" width="4.7109375" style="576" bestFit="1" customWidth="1"/>
    <col min="16141" max="16384" width="9.140625" style="576"/>
  </cols>
  <sheetData>
    <row r="1" spans="1:10" ht="15.75" customHeight="1" x14ac:dyDescent="0.25">
      <c r="A1" s="1044" t="s">
        <v>967</v>
      </c>
      <c r="B1" s="1044"/>
    </row>
    <row r="2" spans="1:10" s="731" customFormat="1" ht="43.5" customHeight="1" x14ac:dyDescent="0.2">
      <c r="A2" s="770" t="s">
        <v>272</v>
      </c>
      <c r="B2" s="770" t="s">
        <v>186</v>
      </c>
      <c r="C2" s="770" t="s">
        <v>273</v>
      </c>
      <c r="D2" s="770" t="s">
        <v>274</v>
      </c>
      <c r="E2" s="758" t="s">
        <v>1047</v>
      </c>
      <c r="F2" s="758" t="s">
        <v>187</v>
      </c>
      <c r="G2" s="758" t="s">
        <v>1048</v>
      </c>
      <c r="H2" s="758" t="s">
        <v>1049</v>
      </c>
      <c r="I2" s="758" t="s">
        <v>1050</v>
      </c>
      <c r="J2" s="758" t="s">
        <v>1051</v>
      </c>
    </row>
    <row r="3" spans="1:10" s="731" customFormat="1" ht="18" customHeight="1" x14ac:dyDescent="0.2">
      <c r="A3" s="804">
        <v>1</v>
      </c>
      <c r="B3" s="805" t="s">
        <v>188</v>
      </c>
      <c r="C3" s="806">
        <v>6339.4044960000001</v>
      </c>
      <c r="D3" s="807">
        <v>694939.94940430997</v>
      </c>
      <c r="E3" s="808">
        <v>15.17</v>
      </c>
      <c r="F3" s="808">
        <v>1.1299999999999999</v>
      </c>
      <c r="G3" s="808">
        <v>0.59</v>
      </c>
      <c r="H3" s="808">
        <v>0</v>
      </c>
      <c r="I3" s="808">
        <v>0</v>
      </c>
      <c r="J3" s="805" t="s">
        <v>275</v>
      </c>
    </row>
    <row r="4" spans="1:10" s="731" customFormat="1" ht="18" customHeight="1" x14ac:dyDescent="0.2">
      <c r="A4" s="804">
        <v>2</v>
      </c>
      <c r="B4" s="805" t="s">
        <v>276</v>
      </c>
      <c r="C4" s="806">
        <v>550.20151910000004</v>
      </c>
      <c r="D4" s="807">
        <v>462088.78140655498</v>
      </c>
      <c r="E4" s="808">
        <v>10.09</v>
      </c>
      <c r="F4" s="808">
        <v>1.0900000000000001</v>
      </c>
      <c r="G4" s="808">
        <v>0.71</v>
      </c>
      <c r="H4" s="808">
        <v>0</v>
      </c>
      <c r="I4" s="808">
        <v>0</v>
      </c>
      <c r="J4" s="805" t="s">
        <v>275</v>
      </c>
    </row>
    <row r="5" spans="1:10" s="731" customFormat="1" ht="18" customHeight="1" x14ac:dyDescent="0.2">
      <c r="A5" s="804">
        <v>3</v>
      </c>
      <c r="B5" s="805" t="s">
        <v>277</v>
      </c>
      <c r="C5" s="806">
        <v>2183.1713989999998</v>
      </c>
      <c r="D5" s="807">
        <v>362480.51071046002</v>
      </c>
      <c r="E5" s="808">
        <v>7.91</v>
      </c>
      <c r="F5" s="808">
        <v>0.83</v>
      </c>
      <c r="G5" s="808">
        <v>0.36</v>
      </c>
      <c r="H5" s="808">
        <v>0</v>
      </c>
      <c r="I5" s="808">
        <v>0</v>
      </c>
      <c r="J5" s="805" t="s">
        <v>275</v>
      </c>
    </row>
    <row r="6" spans="1:10" s="731" customFormat="1" ht="18" customHeight="1" x14ac:dyDescent="0.2">
      <c r="A6" s="804">
        <v>4</v>
      </c>
      <c r="B6" s="805" t="s">
        <v>190</v>
      </c>
      <c r="C6" s="806">
        <v>347.17575679999999</v>
      </c>
      <c r="D6" s="807">
        <v>304388.15415007999</v>
      </c>
      <c r="E6" s="808">
        <v>6.65</v>
      </c>
      <c r="F6" s="808">
        <v>1.24</v>
      </c>
      <c r="G6" s="808">
        <v>0.69</v>
      </c>
      <c r="H6" s="808">
        <v>0</v>
      </c>
      <c r="I6" s="808">
        <v>0</v>
      </c>
      <c r="J6" s="805" t="s">
        <v>275</v>
      </c>
    </row>
    <row r="7" spans="1:10" s="731" customFormat="1" ht="18" customHeight="1" x14ac:dyDescent="0.2">
      <c r="A7" s="804">
        <v>5</v>
      </c>
      <c r="B7" s="805" t="s">
        <v>279</v>
      </c>
      <c r="C7" s="806">
        <v>1379.1111244000001</v>
      </c>
      <c r="D7" s="807">
        <v>244706.55514678001</v>
      </c>
      <c r="E7" s="808">
        <v>5.34</v>
      </c>
      <c r="F7" s="808">
        <v>1.42</v>
      </c>
      <c r="G7" s="808">
        <v>0.71</v>
      </c>
      <c r="H7" s="808">
        <v>0</v>
      </c>
      <c r="I7" s="808">
        <v>0</v>
      </c>
      <c r="J7" s="805" t="s">
        <v>275</v>
      </c>
    </row>
    <row r="8" spans="1:10" s="731" customFormat="1" ht="18" customHeight="1" x14ac:dyDescent="0.2">
      <c r="A8" s="804">
        <v>6</v>
      </c>
      <c r="B8" s="805" t="s">
        <v>278</v>
      </c>
      <c r="C8" s="806">
        <v>375.23847060000003</v>
      </c>
      <c r="D8" s="807">
        <v>243952.90230459999</v>
      </c>
      <c r="E8" s="808">
        <v>5.33</v>
      </c>
      <c r="F8" s="808">
        <v>0.69</v>
      </c>
      <c r="G8" s="808">
        <v>0.38</v>
      </c>
      <c r="H8" s="808">
        <v>0</v>
      </c>
      <c r="I8" s="808">
        <v>0</v>
      </c>
      <c r="J8" s="805" t="s">
        <v>275</v>
      </c>
    </row>
    <row r="9" spans="1:10" s="731" customFormat="1" ht="18" customHeight="1" x14ac:dyDescent="0.2">
      <c r="A9" s="804">
        <v>7</v>
      </c>
      <c r="B9" s="805" t="s">
        <v>280</v>
      </c>
      <c r="C9" s="806">
        <v>234.7818556</v>
      </c>
      <c r="D9" s="807">
        <v>194920.41920765501</v>
      </c>
      <c r="E9" s="808">
        <v>4.26</v>
      </c>
      <c r="F9" s="808">
        <v>0.67</v>
      </c>
      <c r="G9" s="808">
        <v>0.37</v>
      </c>
      <c r="H9" s="808">
        <v>0</v>
      </c>
      <c r="I9" s="808">
        <v>0</v>
      </c>
      <c r="J9" s="805" t="s">
        <v>275</v>
      </c>
    </row>
    <row r="10" spans="1:10" s="731" customFormat="1" ht="18" customHeight="1" x14ac:dyDescent="0.2">
      <c r="A10" s="804">
        <v>8</v>
      </c>
      <c r="B10" s="805" t="s">
        <v>282</v>
      </c>
      <c r="C10" s="806">
        <v>989.50089100000002</v>
      </c>
      <c r="D10" s="807">
        <v>191913.22302132999</v>
      </c>
      <c r="E10" s="808">
        <v>4.1900000000000004</v>
      </c>
      <c r="F10" s="808">
        <v>1.1000000000000001</v>
      </c>
      <c r="G10" s="808">
        <v>0.6</v>
      </c>
      <c r="H10" s="808">
        <v>0</v>
      </c>
      <c r="I10" s="808">
        <v>0</v>
      </c>
      <c r="J10" s="805" t="s">
        <v>275</v>
      </c>
    </row>
    <row r="11" spans="1:10" s="731" customFormat="1" ht="18" customHeight="1" x14ac:dyDescent="0.2">
      <c r="A11" s="804">
        <v>9</v>
      </c>
      <c r="B11" s="805" t="s">
        <v>281</v>
      </c>
      <c r="C11" s="806">
        <v>1230.2691682</v>
      </c>
      <c r="D11" s="807">
        <v>170735.85692709</v>
      </c>
      <c r="E11" s="808">
        <v>3.73</v>
      </c>
      <c r="F11" s="808">
        <v>0.65</v>
      </c>
      <c r="G11" s="808">
        <v>0.28000000000000003</v>
      </c>
      <c r="H11" s="808">
        <v>0</v>
      </c>
      <c r="I11" s="808">
        <v>0</v>
      </c>
      <c r="J11" s="805" t="s">
        <v>275</v>
      </c>
    </row>
    <row r="12" spans="1:10" s="731" customFormat="1" ht="18" customHeight="1" x14ac:dyDescent="0.2">
      <c r="A12" s="804">
        <v>10</v>
      </c>
      <c r="B12" s="805" t="s">
        <v>283</v>
      </c>
      <c r="C12" s="806">
        <v>2727.7786775</v>
      </c>
      <c r="D12" s="807">
        <v>126139.66769831</v>
      </c>
      <c r="E12" s="808">
        <v>2.75</v>
      </c>
      <c r="F12" s="808">
        <v>0.75</v>
      </c>
      <c r="G12" s="808">
        <v>0.28000000000000003</v>
      </c>
      <c r="H12" s="808">
        <v>0</v>
      </c>
      <c r="I12" s="808">
        <v>0</v>
      </c>
      <c r="J12" s="805" t="s">
        <v>275</v>
      </c>
    </row>
    <row r="13" spans="1:10" s="731" customFormat="1" ht="18" customHeight="1" x14ac:dyDescent="0.2">
      <c r="A13" s="804">
        <v>11</v>
      </c>
      <c r="B13" s="805" t="s">
        <v>284</v>
      </c>
      <c r="C13" s="806">
        <v>280.7541804</v>
      </c>
      <c r="D13" s="807">
        <v>118402.86509265999</v>
      </c>
      <c r="E13" s="808">
        <v>2.59</v>
      </c>
      <c r="F13" s="808">
        <v>0.99</v>
      </c>
      <c r="G13" s="808">
        <v>0.57999999999999996</v>
      </c>
      <c r="H13" s="808">
        <v>0</v>
      </c>
      <c r="I13" s="808">
        <v>0</v>
      </c>
      <c r="J13" s="805" t="s">
        <v>275</v>
      </c>
    </row>
    <row r="14" spans="1:10" s="731" customFormat="1" ht="18" customHeight="1" x14ac:dyDescent="0.2">
      <c r="A14" s="804">
        <v>12</v>
      </c>
      <c r="B14" s="805" t="s">
        <v>285</v>
      </c>
      <c r="C14" s="806">
        <v>611.92285679999998</v>
      </c>
      <c r="D14" s="807">
        <v>113154.78517822501</v>
      </c>
      <c r="E14" s="808">
        <v>2.4700000000000002</v>
      </c>
      <c r="F14" s="808">
        <v>1.56</v>
      </c>
      <c r="G14" s="808">
        <v>0.62</v>
      </c>
      <c r="H14" s="808">
        <v>0</v>
      </c>
      <c r="I14" s="808">
        <v>0</v>
      </c>
      <c r="J14" s="805" t="s">
        <v>275</v>
      </c>
    </row>
    <row r="15" spans="1:10" s="731" customFormat="1" ht="18" customHeight="1" x14ac:dyDescent="0.2">
      <c r="A15" s="804">
        <v>13</v>
      </c>
      <c r="B15" s="805" t="s">
        <v>287</v>
      </c>
      <c r="C15" s="806">
        <v>151.04003</v>
      </c>
      <c r="D15" s="806">
        <v>93091.063548795006</v>
      </c>
      <c r="E15" s="808">
        <v>2.0299999999999998</v>
      </c>
      <c r="F15" s="808">
        <v>1.2</v>
      </c>
      <c r="G15" s="808">
        <v>0.59</v>
      </c>
      <c r="H15" s="808">
        <v>0</v>
      </c>
      <c r="I15" s="808">
        <v>0</v>
      </c>
      <c r="J15" s="805" t="s">
        <v>275</v>
      </c>
    </row>
    <row r="16" spans="1:10" s="731" customFormat="1" ht="18" customHeight="1" x14ac:dyDescent="0.2">
      <c r="A16" s="804">
        <v>14</v>
      </c>
      <c r="B16" s="805" t="s">
        <v>286</v>
      </c>
      <c r="C16" s="806">
        <v>95.919779000000005</v>
      </c>
      <c r="D16" s="806">
        <v>88610.016312930005</v>
      </c>
      <c r="E16" s="808">
        <v>1.93</v>
      </c>
      <c r="F16" s="808">
        <v>0.74</v>
      </c>
      <c r="G16" s="808">
        <v>0.43</v>
      </c>
      <c r="H16" s="808">
        <v>0</v>
      </c>
      <c r="I16" s="808">
        <v>0</v>
      </c>
      <c r="J16" s="805" t="s">
        <v>275</v>
      </c>
    </row>
    <row r="17" spans="1:10" s="731" customFormat="1" ht="18" customHeight="1" x14ac:dyDescent="0.2">
      <c r="A17" s="804">
        <v>15</v>
      </c>
      <c r="B17" s="805" t="s">
        <v>206</v>
      </c>
      <c r="C17" s="806">
        <v>120.5099678</v>
      </c>
      <c r="D17" s="806">
        <v>87848.545707900004</v>
      </c>
      <c r="E17" s="808">
        <v>1.92</v>
      </c>
      <c r="F17" s="808">
        <v>1.46</v>
      </c>
      <c r="G17" s="808">
        <v>0.56999999999999995</v>
      </c>
      <c r="H17" s="808">
        <v>0</v>
      </c>
      <c r="I17" s="808">
        <v>0</v>
      </c>
      <c r="J17" s="805" t="s">
        <v>275</v>
      </c>
    </row>
    <row r="18" spans="1:10" s="731" customFormat="1" ht="18" customHeight="1" x14ac:dyDescent="0.2">
      <c r="A18" s="804">
        <v>16</v>
      </c>
      <c r="B18" s="805" t="s">
        <v>290</v>
      </c>
      <c r="C18" s="806">
        <v>892.46115339999994</v>
      </c>
      <c r="D18" s="806">
        <v>77698.105215599993</v>
      </c>
      <c r="E18" s="808">
        <v>1.7</v>
      </c>
      <c r="F18" s="808">
        <v>1.18</v>
      </c>
      <c r="G18" s="808">
        <v>0.55000000000000004</v>
      </c>
      <c r="H18" s="808">
        <v>0</v>
      </c>
      <c r="I18" s="808">
        <v>0</v>
      </c>
      <c r="J18" s="805" t="s">
        <v>275</v>
      </c>
    </row>
    <row r="19" spans="1:10" s="731" customFormat="1" ht="18" customHeight="1" x14ac:dyDescent="0.2">
      <c r="A19" s="804">
        <v>17</v>
      </c>
      <c r="B19" s="805" t="s">
        <v>289</v>
      </c>
      <c r="C19" s="806">
        <v>542.73301919999994</v>
      </c>
      <c r="D19" s="806">
        <v>77024.618164479994</v>
      </c>
      <c r="E19" s="808">
        <v>1.68</v>
      </c>
      <c r="F19" s="808">
        <v>0.73</v>
      </c>
      <c r="G19" s="808">
        <v>0.39</v>
      </c>
      <c r="H19" s="808">
        <v>0</v>
      </c>
      <c r="I19" s="808">
        <v>0</v>
      </c>
      <c r="J19" s="805" t="s">
        <v>275</v>
      </c>
    </row>
    <row r="20" spans="1:10" s="731" customFormat="1" ht="18" customHeight="1" x14ac:dyDescent="0.2">
      <c r="A20" s="804">
        <v>18</v>
      </c>
      <c r="B20" s="805" t="s">
        <v>295</v>
      </c>
      <c r="C20" s="806">
        <v>621.596272</v>
      </c>
      <c r="D20" s="806">
        <v>59870.685667589998</v>
      </c>
      <c r="E20" s="808">
        <v>1.31</v>
      </c>
      <c r="F20" s="808">
        <v>1.04</v>
      </c>
      <c r="G20" s="808">
        <v>0.44</v>
      </c>
      <c r="H20" s="808">
        <v>0</v>
      </c>
      <c r="I20" s="808">
        <v>0</v>
      </c>
      <c r="J20" s="805" t="s">
        <v>275</v>
      </c>
    </row>
    <row r="21" spans="1:10" s="731" customFormat="1" ht="18" customHeight="1" x14ac:dyDescent="0.2">
      <c r="A21" s="804">
        <v>19</v>
      </c>
      <c r="B21" s="805" t="s">
        <v>288</v>
      </c>
      <c r="C21" s="806">
        <v>96.415716000000003</v>
      </c>
      <c r="D21" s="806">
        <v>59001.975730489998</v>
      </c>
      <c r="E21" s="808">
        <v>1.29</v>
      </c>
      <c r="F21" s="808">
        <v>0.62</v>
      </c>
      <c r="G21" s="808">
        <v>0.35</v>
      </c>
      <c r="H21" s="808">
        <v>0</v>
      </c>
      <c r="I21" s="808">
        <v>0</v>
      </c>
      <c r="J21" s="805" t="s">
        <v>275</v>
      </c>
    </row>
    <row r="22" spans="1:10" s="731" customFormat="1" ht="18" customHeight="1" x14ac:dyDescent="0.2">
      <c r="A22" s="804">
        <v>20</v>
      </c>
      <c r="B22" s="805" t="s">
        <v>292</v>
      </c>
      <c r="C22" s="806">
        <v>239.92753300000001</v>
      </c>
      <c r="D22" s="806">
        <v>58279.235683175</v>
      </c>
      <c r="E22" s="808">
        <v>1.27</v>
      </c>
      <c r="F22" s="808">
        <v>0.6</v>
      </c>
      <c r="G22" s="808">
        <v>0.25</v>
      </c>
      <c r="H22" s="808">
        <v>0</v>
      </c>
      <c r="I22" s="808">
        <v>0</v>
      </c>
      <c r="J22" s="805" t="s">
        <v>275</v>
      </c>
    </row>
    <row r="23" spans="1:10" s="731" customFormat="1" ht="18" customHeight="1" x14ac:dyDescent="0.2">
      <c r="A23" s="804">
        <v>21</v>
      </c>
      <c r="B23" s="805" t="s">
        <v>291</v>
      </c>
      <c r="C23" s="806">
        <v>85.661361499999998</v>
      </c>
      <c r="D23" s="806">
        <v>55577.175062310002</v>
      </c>
      <c r="E23" s="808">
        <v>1.21</v>
      </c>
      <c r="F23" s="808">
        <v>0.47</v>
      </c>
      <c r="G23" s="808">
        <v>0.2</v>
      </c>
      <c r="H23" s="808">
        <v>0</v>
      </c>
      <c r="I23" s="808">
        <v>0</v>
      </c>
      <c r="J23" s="805" t="s">
        <v>275</v>
      </c>
    </row>
    <row r="24" spans="1:10" s="731" customFormat="1" ht="18" customHeight="1" x14ac:dyDescent="0.2">
      <c r="A24" s="804">
        <v>22</v>
      </c>
      <c r="B24" s="805" t="s">
        <v>298</v>
      </c>
      <c r="C24" s="806">
        <v>493.4426335</v>
      </c>
      <c r="D24" s="806">
        <v>48910.2131037</v>
      </c>
      <c r="E24" s="808">
        <v>1.07</v>
      </c>
      <c r="F24" s="808">
        <v>0.81</v>
      </c>
      <c r="G24" s="808">
        <v>0.4</v>
      </c>
      <c r="H24" s="808">
        <v>0</v>
      </c>
      <c r="I24" s="808">
        <v>0</v>
      </c>
      <c r="J24" s="805" t="s">
        <v>275</v>
      </c>
    </row>
    <row r="25" spans="1:10" s="731" customFormat="1" ht="18" customHeight="1" x14ac:dyDescent="0.2">
      <c r="A25" s="804">
        <v>23</v>
      </c>
      <c r="B25" s="805" t="s">
        <v>294</v>
      </c>
      <c r="C25" s="806">
        <v>9894.5572800000009</v>
      </c>
      <c r="D25" s="806">
        <v>48141.277592960003</v>
      </c>
      <c r="E25" s="808">
        <v>1.05</v>
      </c>
      <c r="F25" s="808">
        <v>0.62</v>
      </c>
      <c r="G25" s="808">
        <v>0.3</v>
      </c>
      <c r="H25" s="808">
        <v>0</v>
      </c>
      <c r="I25" s="808">
        <v>0</v>
      </c>
      <c r="J25" s="805" t="s">
        <v>275</v>
      </c>
    </row>
    <row r="26" spans="1:10" s="731" customFormat="1" ht="18" customHeight="1" x14ac:dyDescent="0.2">
      <c r="A26" s="804">
        <v>24</v>
      </c>
      <c r="B26" s="805" t="s">
        <v>210</v>
      </c>
      <c r="C26" s="806">
        <v>88.778616</v>
      </c>
      <c r="D26" s="806">
        <v>47409.984051749998</v>
      </c>
      <c r="E26" s="808">
        <v>1.04</v>
      </c>
      <c r="F26" s="808">
        <v>0.91</v>
      </c>
      <c r="G26" s="808">
        <v>0.45</v>
      </c>
      <c r="H26" s="808">
        <v>0</v>
      </c>
      <c r="I26" s="808">
        <v>0</v>
      </c>
      <c r="J26" s="805" t="s">
        <v>275</v>
      </c>
    </row>
    <row r="27" spans="1:10" s="731" customFormat="1" ht="18" customHeight="1" x14ac:dyDescent="0.2">
      <c r="A27" s="804">
        <v>25</v>
      </c>
      <c r="B27" s="805" t="s">
        <v>296</v>
      </c>
      <c r="C27" s="806">
        <v>5231.5896480000001</v>
      </c>
      <c r="D27" s="806">
        <v>46941.593883194997</v>
      </c>
      <c r="E27" s="808">
        <v>1.02</v>
      </c>
      <c r="F27" s="808">
        <v>0.53</v>
      </c>
      <c r="G27" s="808">
        <v>0.25</v>
      </c>
      <c r="H27" s="808">
        <v>0</v>
      </c>
      <c r="I27" s="808">
        <v>0</v>
      </c>
      <c r="J27" s="805" t="s">
        <v>275</v>
      </c>
    </row>
    <row r="28" spans="1:10" s="731" customFormat="1" ht="18" customHeight="1" x14ac:dyDescent="0.2">
      <c r="A28" s="804">
        <v>26</v>
      </c>
      <c r="B28" s="805" t="s">
        <v>293</v>
      </c>
      <c r="C28" s="806">
        <v>288.62607600000001</v>
      </c>
      <c r="D28" s="806">
        <v>46306.392018170001</v>
      </c>
      <c r="E28" s="808">
        <v>1.01</v>
      </c>
      <c r="F28" s="808">
        <v>0.98</v>
      </c>
      <c r="G28" s="808">
        <v>0.56000000000000005</v>
      </c>
      <c r="H28" s="808">
        <v>0</v>
      </c>
      <c r="I28" s="808">
        <v>0</v>
      </c>
      <c r="J28" s="805" t="s">
        <v>275</v>
      </c>
    </row>
    <row r="29" spans="1:10" s="731" customFormat="1" ht="18" customHeight="1" x14ac:dyDescent="0.2">
      <c r="A29" s="804">
        <v>27</v>
      </c>
      <c r="B29" s="805" t="s">
        <v>297</v>
      </c>
      <c r="C29" s="806">
        <v>24.072562999999999</v>
      </c>
      <c r="D29" s="806">
        <v>45646.276962445001</v>
      </c>
      <c r="E29" s="808">
        <v>1</v>
      </c>
      <c r="F29" s="808">
        <v>0.8</v>
      </c>
      <c r="G29" s="808">
        <v>0.43</v>
      </c>
      <c r="H29" s="808">
        <v>0</v>
      </c>
      <c r="I29" s="808">
        <v>0</v>
      </c>
      <c r="J29" s="805" t="s">
        <v>275</v>
      </c>
    </row>
    <row r="30" spans="1:10" s="731" customFormat="1" ht="18" customHeight="1" x14ac:dyDescent="0.2">
      <c r="A30" s="804">
        <v>28</v>
      </c>
      <c r="B30" s="805" t="s">
        <v>300</v>
      </c>
      <c r="C30" s="806">
        <v>1142.895777</v>
      </c>
      <c r="D30" s="806">
        <v>40874.634403980002</v>
      </c>
      <c r="E30" s="808">
        <v>0.89</v>
      </c>
      <c r="F30" s="808">
        <v>0.64</v>
      </c>
      <c r="G30" s="808">
        <v>0.3</v>
      </c>
      <c r="H30" s="808">
        <v>0</v>
      </c>
      <c r="I30" s="808">
        <v>0</v>
      </c>
      <c r="J30" s="805" t="s">
        <v>275</v>
      </c>
    </row>
    <row r="31" spans="1:10" s="731" customFormat="1" ht="18" customHeight="1" x14ac:dyDescent="0.2">
      <c r="A31" s="804">
        <v>29</v>
      </c>
      <c r="B31" s="805" t="s">
        <v>214</v>
      </c>
      <c r="C31" s="806">
        <v>39.948208399999999</v>
      </c>
      <c r="D31" s="806">
        <v>40360.182322084998</v>
      </c>
      <c r="E31" s="808">
        <v>0.88</v>
      </c>
      <c r="F31" s="808">
        <v>0.92</v>
      </c>
      <c r="G31" s="808">
        <v>0.41</v>
      </c>
      <c r="H31" s="808">
        <v>0</v>
      </c>
      <c r="I31" s="808">
        <v>0</v>
      </c>
      <c r="J31" s="805" t="s">
        <v>275</v>
      </c>
    </row>
    <row r="32" spans="1:10" s="731" customFormat="1" ht="18" customHeight="1" x14ac:dyDescent="0.2">
      <c r="A32" s="804">
        <v>30</v>
      </c>
      <c r="B32" s="805" t="s">
        <v>299</v>
      </c>
      <c r="C32" s="806">
        <v>289.36702000000002</v>
      </c>
      <c r="D32" s="806">
        <v>36886.134160499998</v>
      </c>
      <c r="E32" s="808">
        <v>0.81</v>
      </c>
      <c r="F32" s="808">
        <v>0.83</v>
      </c>
      <c r="G32" s="808">
        <v>0.48</v>
      </c>
      <c r="H32" s="808">
        <v>0</v>
      </c>
      <c r="I32" s="808">
        <v>0</v>
      </c>
      <c r="J32" s="805" t="s">
        <v>275</v>
      </c>
    </row>
    <row r="33" spans="1:11" s="731" customFormat="1" ht="18" customHeight="1" x14ac:dyDescent="0.2">
      <c r="A33" s="804">
        <v>31</v>
      </c>
      <c r="B33" s="805" t="s">
        <v>306</v>
      </c>
      <c r="C33" s="806">
        <v>693.56603800000005</v>
      </c>
      <c r="D33" s="806">
        <v>36282.902319219997</v>
      </c>
      <c r="E33" s="808">
        <v>0.79</v>
      </c>
      <c r="F33" s="808">
        <v>1.65</v>
      </c>
      <c r="G33" s="808">
        <v>0.35</v>
      </c>
      <c r="H33" s="808">
        <v>0</v>
      </c>
      <c r="I33" s="808">
        <v>0</v>
      </c>
      <c r="J33" s="805" t="s">
        <v>275</v>
      </c>
    </row>
    <row r="34" spans="1:11" s="731" customFormat="1" ht="18" customHeight="1" x14ac:dyDescent="0.2">
      <c r="A34" s="804">
        <v>32</v>
      </c>
      <c r="B34" s="805" t="s">
        <v>302</v>
      </c>
      <c r="C34" s="806">
        <v>2169.2140439999998</v>
      </c>
      <c r="D34" s="806">
        <v>33574.168984060001</v>
      </c>
      <c r="E34" s="808">
        <v>0.73</v>
      </c>
      <c r="F34" s="808">
        <v>1.1000000000000001</v>
      </c>
      <c r="G34" s="808">
        <v>0.4</v>
      </c>
      <c r="H34" s="808">
        <v>0</v>
      </c>
      <c r="I34" s="808">
        <v>0</v>
      </c>
      <c r="J34" s="805" t="s">
        <v>275</v>
      </c>
    </row>
    <row r="35" spans="1:11" s="731" customFormat="1" ht="18" customHeight="1" x14ac:dyDescent="0.2">
      <c r="A35" s="804">
        <v>33</v>
      </c>
      <c r="B35" s="805" t="s">
        <v>307</v>
      </c>
      <c r="C35" s="806">
        <v>1126.4923739999999</v>
      </c>
      <c r="D35" s="806">
        <v>31963.204676199999</v>
      </c>
      <c r="E35" s="808">
        <v>0.7</v>
      </c>
      <c r="F35" s="808">
        <v>1.1399999999999999</v>
      </c>
      <c r="G35" s="808">
        <v>0.52</v>
      </c>
      <c r="H35" s="808">
        <v>0</v>
      </c>
      <c r="I35" s="808">
        <v>0</v>
      </c>
      <c r="J35" s="805" t="s">
        <v>275</v>
      </c>
    </row>
    <row r="36" spans="1:11" s="731" customFormat="1" ht="18" customHeight="1" x14ac:dyDescent="0.2">
      <c r="A36" s="804">
        <v>34</v>
      </c>
      <c r="B36" s="805" t="s">
        <v>301</v>
      </c>
      <c r="C36" s="806">
        <v>6290.1396029999996</v>
      </c>
      <c r="D36" s="806">
        <v>31120.579100765</v>
      </c>
      <c r="E36" s="808">
        <v>0.68</v>
      </c>
      <c r="F36" s="808">
        <v>1.04</v>
      </c>
      <c r="G36" s="808">
        <v>0.37</v>
      </c>
      <c r="H36" s="808">
        <v>0</v>
      </c>
      <c r="I36" s="808">
        <v>0</v>
      </c>
      <c r="J36" s="805" t="s">
        <v>275</v>
      </c>
    </row>
    <row r="37" spans="1:11" s="731" customFormat="1" ht="18" customHeight="1" x14ac:dyDescent="0.2">
      <c r="A37" s="804">
        <v>35</v>
      </c>
      <c r="B37" s="805" t="s">
        <v>303</v>
      </c>
      <c r="C37" s="806">
        <v>6162.7283269999998</v>
      </c>
      <c r="D37" s="806">
        <v>28831.380016374998</v>
      </c>
      <c r="E37" s="808">
        <v>0.63</v>
      </c>
      <c r="F37" s="808">
        <v>0.65</v>
      </c>
      <c r="G37" s="808">
        <v>0.24</v>
      </c>
      <c r="H37" s="808">
        <v>0</v>
      </c>
      <c r="I37" s="808">
        <v>0</v>
      </c>
      <c r="J37" s="805" t="s">
        <v>275</v>
      </c>
    </row>
    <row r="38" spans="1:11" s="731" customFormat="1" ht="18" customHeight="1" x14ac:dyDescent="0.2">
      <c r="A38" s="804">
        <v>36</v>
      </c>
      <c r="B38" s="805" t="s">
        <v>304</v>
      </c>
      <c r="C38" s="806">
        <v>406.35035219999997</v>
      </c>
      <c r="D38" s="806">
        <v>28569.451859325</v>
      </c>
      <c r="E38" s="808">
        <v>0.62</v>
      </c>
      <c r="F38" s="808">
        <v>0.91</v>
      </c>
      <c r="G38" s="808">
        <v>0.45</v>
      </c>
      <c r="H38" s="808">
        <v>0</v>
      </c>
      <c r="I38" s="808">
        <v>0</v>
      </c>
      <c r="J38" s="805" t="s">
        <v>275</v>
      </c>
    </row>
    <row r="39" spans="1:11" s="731" customFormat="1" ht="18" customHeight="1" x14ac:dyDescent="0.2">
      <c r="A39" s="804">
        <v>37</v>
      </c>
      <c r="B39" s="805" t="s">
        <v>309</v>
      </c>
      <c r="C39" s="806">
        <v>224.6284546</v>
      </c>
      <c r="D39" s="806">
        <v>27908.673340275</v>
      </c>
      <c r="E39" s="808">
        <v>0.61</v>
      </c>
      <c r="F39" s="808">
        <v>1.36</v>
      </c>
      <c r="G39" s="808">
        <v>0.6</v>
      </c>
      <c r="H39" s="808">
        <v>0</v>
      </c>
      <c r="I39" s="808">
        <v>0</v>
      </c>
      <c r="J39" s="805" t="s">
        <v>275</v>
      </c>
    </row>
    <row r="40" spans="1:11" s="731" customFormat="1" ht="18" customHeight="1" x14ac:dyDescent="0.2">
      <c r="A40" s="804">
        <v>38</v>
      </c>
      <c r="B40" s="805" t="s">
        <v>305</v>
      </c>
      <c r="C40" s="806">
        <v>131.5856436</v>
      </c>
      <c r="D40" s="806">
        <v>27231.239400915001</v>
      </c>
      <c r="E40" s="808">
        <v>0.59</v>
      </c>
      <c r="F40" s="808">
        <v>1.1499999999999999</v>
      </c>
      <c r="G40" s="808">
        <v>0.56000000000000005</v>
      </c>
      <c r="H40" s="808">
        <v>0</v>
      </c>
      <c r="I40" s="808">
        <v>0</v>
      </c>
      <c r="J40" s="805" t="s">
        <v>275</v>
      </c>
    </row>
    <row r="41" spans="1:11" s="731" customFormat="1" ht="18" customHeight="1" x14ac:dyDescent="0.2">
      <c r="A41" s="804">
        <v>39</v>
      </c>
      <c r="B41" s="805" t="s">
        <v>310</v>
      </c>
      <c r="C41" s="806">
        <v>617.79477880000002</v>
      </c>
      <c r="D41" s="806">
        <v>26256.57796848</v>
      </c>
      <c r="E41" s="808">
        <v>0.56999999999999995</v>
      </c>
      <c r="F41" s="808">
        <v>1.27</v>
      </c>
      <c r="G41" s="808">
        <v>0.35</v>
      </c>
      <c r="H41" s="808">
        <v>0</v>
      </c>
      <c r="I41" s="808">
        <v>0</v>
      </c>
      <c r="J41" s="805" t="s">
        <v>275</v>
      </c>
    </row>
    <row r="42" spans="1:11" s="731" customFormat="1" ht="18" customHeight="1" x14ac:dyDescent="0.2">
      <c r="A42" s="804">
        <v>40</v>
      </c>
      <c r="B42" s="805" t="s">
        <v>308</v>
      </c>
      <c r="C42" s="806">
        <v>9414.1589220000005</v>
      </c>
      <c r="D42" s="806">
        <v>22096.419653879999</v>
      </c>
      <c r="E42" s="808">
        <v>0.48</v>
      </c>
      <c r="F42" s="808">
        <v>0.73</v>
      </c>
      <c r="G42" s="808">
        <v>0.39</v>
      </c>
      <c r="H42" s="808">
        <v>0</v>
      </c>
      <c r="I42" s="808">
        <v>0</v>
      </c>
      <c r="J42" s="805" t="s">
        <v>275</v>
      </c>
    </row>
    <row r="43" spans="1:11" s="731" customFormat="1" ht="18.75" customHeight="1" x14ac:dyDescent="0.2">
      <c r="A43" s="1043" t="s">
        <v>46</v>
      </c>
      <c r="B43" s="1043"/>
      <c r="C43" s="1043"/>
      <c r="D43" s="1043"/>
      <c r="E43" s="1043"/>
      <c r="F43" s="1043"/>
      <c r="G43" s="1043"/>
      <c r="H43" s="1043"/>
      <c r="I43" s="1043"/>
      <c r="J43" s="1043"/>
      <c r="K43" s="1043"/>
    </row>
    <row r="44" spans="1:11" s="731" customFormat="1" ht="18" customHeight="1" x14ac:dyDescent="0.2">
      <c r="A44" s="1045" t="s">
        <v>311</v>
      </c>
      <c r="B44" s="1045"/>
      <c r="C44" s="1045"/>
      <c r="D44" s="1045"/>
      <c r="E44" s="1045"/>
      <c r="F44" s="1045"/>
      <c r="G44" s="1045"/>
      <c r="H44" s="1045"/>
      <c r="I44" s="1045"/>
      <c r="J44" s="1045"/>
      <c r="K44" s="1045"/>
    </row>
    <row r="45" spans="1:11" s="731" customFormat="1" ht="18" customHeight="1" x14ac:dyDescent="0.2">
      <c r="A45" s="1045" t="s">
        <v>1016</v>
      </c>
      <c r="B45" s="1045"/>
      <c r="C45" s="1045"/>
      <c r="D45" s="1045"/>
      <c r="E45" s="1045"/>
      <c r="F45" s="1045"/>
      <c r="G45" s="1045"/>
      <c r="H45" s="1045"/>
      <c r="I45" s="1045"/>
      <c r="J45" s="1045"/>
      <c r="K45" s="1045"/>
    </row>
    <row r="46" spans="1:11" s="731" customFormat="1" ht="18" customHeight="1" x14ac:dyDescent="0.2">
      <c r="A46" s="1045" t="s">
        <v>312</v>
      </c>
      <c r="B46" s="1045"/>
      <c r="C46" s="1045"/>
      <c r="D46" s="1045"/>
      <c r="E46" s="1045"/>
      <c r="F46" s="1045"/>
      <c r="G46" s="1045"/>
      <c r="H46" s="1045"/>
      <c r="I46" s="1045"/>
      <c r="J46" s="1045"/>
      <c r="K46" s="1045"/>
    </row>
    <row r="47" spans="1:11" s="731" customFormat="1" ht="18" customHeight="1" x14ac:dyDescent="0.2">
      <c r="A47" s="1045" t="s">
        <v>1017</v>
      </c>
      <c r="B47" s="1045"/>
      <c r="C47" s="1045"/>
      <c r="D47" s="1045"/>
      <c r="E47" s="1045"/>
      <c r="F47" s="1045"/>
      <c r="G47" s="1045"/>
      <c r="H47" s="1045"/>
      <c r="I47" s="1045"/>
      <c r="J47" s="1045"/>
      <c r="K47" s="1045"/>
    </row>
    <row r="48" spans="1:11" s="731" customFormat="1" ht="18" customHeight="1" x14ac:dyDescent="0.2">
      <c r="A48" s="1043" t="s">
        <v>185</v>
      </c>
      <c r="B48" s="1043"/>
      <c r="C48" s="1043"/>
      <c r="D48" s="1043"/>
      <c r="E48" s="1043"/>
      <c r="F48" s="1043"/>
      <c r="G48" s="1043"/>
      <c r="H48" s="1043"/>
      <c r="I48" s="1043"/>
      <c r="J48" s="1043"/>
      <c r="K48" s="1043"/>
    </row>
    <row r="49" s="731" customFormat="1" ht="28.35" customHeight="1" x14ac:dyDescent="0.2"/>
  </sheetData>
  <mergeCells count="7">
    <mergeCell ref="A48:K48"/>
    <mergeCell ref="A1:B1"/>
    <mergeCell ref="A43:K43"/>
    <mergeCell ref="A44:K44"/>
    <mergeCell ref="A45:K45"/>
    <mergeCell ref="A46:K46"/>
    <mergeCell ref="A47:K47"/>
  </mergeCells>
  <pageMargins left="0.78431372549019618" right="0.78431372549019618" top="0.98039215686274517" bottom="0.98039215686274517" header="0.50980392156862753" footer="0.50980392156862753"/>
  <pageSetup paperSize="9" scale="5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4"/>
  <sheetViews>
    <sheetView zoomScaleNormal="100" workbookViewId="0">
      <selection activeCell="E10" sqref="E10:F10"/>
    </sheetView>
  </sheetViews>
  <sheetFormatPr defaultRowHeight="12.75" x14ac:dyDescent="0.2"/>
  <cols>
    <col min="1" max="10" width="10.7109375" style="576" bestFit="1" customWidth="1"/>
    <col min="11" max="11" width="4.7109375" style="576" bestFit="1" customWidth="1"/>
    <col min="12" max="256" width="9.140625" style="576"/>
    <col min="257" max="266" width="10.7109375" style="576" bestFit="1" customWidth="1"/>
    <col min="267" max="267" width="4.7109375" style="576" bestFit="1" customWidth="1"/>
    <col min="268" max="512" width="9.140625" style="576"/>
    <col min="513" max="522" width="10.7109375" style="576" bestFit="1" customWidth="1"/>
    <col min="523" max="523" width="4.7109375" style="576" bestFit="1" customWidth="1"/>
    <col min="524" max="768" width="9.140625" style="576"/>
    <col min="769" max="778" width="10.7109375" style="576" bestFit="1" customWidth="1"/>
    <col min="779" max="779" width="4.7109375" style="576" bestFit="1" customWidth="1"/>
    <col min="780" max="1024" width="9.140625" style="576"/>
    <col min="1025" max="1034" width="10.7109375" style="576" bestFit="1" customWidth="1"/>
    <col min="1035" max="1035" width="4.7109375" style="576" bestFit="1" customWidth="1"/>
    <col min="1036" max="1280" width="9.140625" style="576"/>
    <col min="1281" max="1290" width="10.7109375" style="576" bestFit="1" customWidth="1"/>
    <col min="1291" max="1291" width="4.7109375" style="576" bestFit="1" customWidth="1"/>
    <col min="1292" max="1536" width="9.140625" style="576"/>
    <col min="1537" max="1546" width="10.7109375" style="576" bestFit="1" customWidth="1"/>
    <col min="1547" max="1547" width="4.7109375" style="576" bestFit="1" customWidth="1"/>
    <col min="1548" max="1792" width="9.140625" style="576"/>
    <col min="1793" max="1802" width="10.7109375" style="576" bestFit="1" customWidth="1"/>
    <col min="1803" max="1803" width="4.7109375" style="576" bestFit="1" customWidth="1"/>
    <col min="1804" max="2048" width="9.140625" style="576"/>
    <col min="2049" max="2058" width="10.7109375" style="576" bestFit="1" customWidth="1"/>
    <col min="2059" max="2059" width="4.7109375" style="576" bestFit="1" customWidth="1"/>
    <col min="2060" max="2304" width="9.140625" style="576"/>
    <col min="2305" max="2314" width="10.7109375" style="576" bestFit="1" customWidth="1"/>
    <col min="2315" max="2315" width="4.7109375" style="576" bestFit="1" customWidth="1"/>
    <col min="2316" max="2560" width="9.140625" style="576"/>
    <col min="2561" max="2570" width="10.7109375" style="576" bestFit="1" customWidth="1"/>
    <col min="2571" max="2571" width="4.7109375" style="576" bestFit="1" customWidth="1"/>
    <col min="2572" max="2816" width="9.140625" style="576"/>
    <col min="2817" max="2826" width="10.7109375" style="576" bestFit="1" customWidth="1"/>
    <col min="2827" max="2827" width="4.7109375" style="576" bestFit="1" customWidth="1"/>
    <col min="2828" max="3072" width="9.140625" style="576"/>
    <col min="3073" max="3082" width="10.7109375" style="576" bestFit="1" customWidth="1"/>
    <col min="3083" max="3083" width="4.7109375" style="576" bestFit="1" customWidth="1"/>
    <col min="3084" max="3328" width="9.140625" style="576"/>
    <col min="3329" max="3338" width="10.7109375" style="576" bestFit="1" customWidth="1"/>
    <col min="3339" max="3339" width="4.7109375" style="576" bestFit="1" customWidth="1"/>
    <col min="3340" max="3584" width="9.140625" style="576"/>
    <col min="3585" max="3594" width="10.7109375" style="576" bestFit="1" customWidth="1"/>
    <col min="3595" max="3595" width="4.7109375" style="576" bestFit="1" customWidth="1"/>
    <col min="3596" max="3840" width="9.140625" style="576"/>
    <col min="3841" max="3850" width="10.7109375" style="576" bestFit="1" customWidth="1"/>
    <col min="3851" max="3851" width="4.7109375" style="576" bestFit="1" customWidth="1"/>
    <col min="3852" max="4096" width="9.140625" style="576"/>
    <col min="4097" max="4106" width="10.7109375" style="576" bestFit="1" customWidth="1"/>
    <col min="4107" max="4107" width="4.7109375" style="576" bestFit="1" customWidth="1"/>
    <col min="4108" max="4352" width="9.140625" style="576"/>
    <col min="4353" max="4362" width="10.7109375" style="576" bestFit="1" customWidth="1"/>
    <col min="4363" max="4363" width="4.7109375" style="576" bestFit="1" customWidth="1"/>
    <col min="4364" max="4608" width="9.140625" style="576"/>
    <col min="4609" max="4618" width="10.7109375" style="576" bestFit="1" customWidth="1"/>
    <col min="4619" max="4619" width="4.7109375" style="576" bestFit="1" customWidth="1"/>
    <col min="4620" max="4864" width="9.140625" style="576"/>
    <col min="4865" max="4874" width="10.7109375" style="576" bestFit="1" customWidth="1"/>
    <col min="4875" max="4875" width="4.7109375" style="576" bestFit="1" customWidth="1"/>
    <col min="4876" max="5120" width="9.140625" style="576"/>
    <col min="5121" max="5130" width="10.7109375" style="576" bestFit="1" customWidth="1"/>
    <col min="5131" max="5131" width="4.7109375" style="576" bestFit="1" customWidth="1"/>
    <col min="5132" max="5376" width="9.140625" style="576"/>
    <col min="5377" max="5386" width="10.7109375" style="576" bestFit="1" customWidth="1"/>
    <col min="5387" max="5387" width="4.7109375" style="576" bestFit="1" customWidth="1"/>
    <col min="5388" max="5632" width="9.140625" style="576"/>
    <col min="5633" max="5642" width="10.7109375" style="576" bestFit="1" customWidth="1"/>
    <col min="5643" max="5643" width="4.7109375" style="576" bestFit="1" customWidth="1"/>
    <col min="5644" max="5888" width="9.140625" style="576"/>
    <col min="5889" max="5898" width="10.7109375" style="576" bestFit="1" customWidth="1"/>
    <col min="5899" max="5899" width="4.7109375" style="576" bestFit="1" customWidth="1"/>
    <col min="5900" max="6144" width="9.140625" style="576"/>
    <col min="6145" max="6154" width="10.7109375" style="576" bestFit="1" customWidth="1"/>
    <col min="6155" max="6155" width="4.7109375" style="576" bestFit="1" customWidth="1"/>
    <col min="6156" max="6400" width="9.140625" style="576"/>
    <col min="6401" max="6410" width="10.7109375" style="576" bestFit="1" customWidth="1"/>
    <col min="6411" max="6411" width="4.7109375" style="576" bestFit="1" customWidth="1"/>
    <col min="6412" max="6656" width="9.140625" style="576"/>
    <col min="6657" max="6666" width="10.7109375" style="576" bestFit="1" customWidth="1"/>
    <col min="6667" max="6667" width="4.7109375" style="576" bestFit="1" customWidth="1"/>
    <col min="6668" max="6912" width="9.140625" style="576"/>
    <col min="6913" max="6922" width="10.7109375" style="576" bestFit="1" customWidth="1"/>
    <col min="6923" max="6923" width="4.7109375" style="576" bestFit="1" customWidth="1"/>
    <col min="6924" max="7168" width="9.140625" style="576"/>
    <col min="7169" max="7178" width="10.7109375" style="576" bestFit="1" customWidth="1"/>
    <col min="7179" max="7179" width="4.7109375" style="576" bestFit="1" customWidth="1"/>
    <col min="7180" max="7424" width="9.140625" style="576"/>
    <col min="7425" max="7434" width="10.7109375" style="576" bestFit="1" customWidth="1"/>
    <col min="7435" max="7435" width="4.7109375" style="576" bestFit="1" customWidth="1"/>
    <col min="7436" max="7680" width="9.140625" style="576"/>
    <col min="7681" max="7690" width="10.7109375" style="576" bestFit="1" customWidth="1"/>
    <col min="7691" max="7691" width="4.7109375" style="576" bestFit="1" customWidth="1"/>
    <col min="7692" max="7936" width="9.140625" style="576"/>
    <col min="7937" max="7946" width="10.7109375" style="576" bestFit="1" customWidth="1"/>
    <col min="7947" max="7947" width="4.7109375" style="576" bestFit="1" customWidth="1"/>
    <col min="7948" max="8192" width="9.140625" style="576"/>
    <col min="8193" max="8202" width="10.7109375" style="576" bestFit="1" customWidth="1"/>
    <col min="8203" max="8203" width="4.7109375" style="576" bestFit="1" customWidth="1"/>
    <col min="8204" max="8448" width="9.140625" style="576"/>
    <col min="8449" max="8458" width="10.7109375" style="576" bestFit="1" customWidth="1"/>
    <col min="8459" max="8459" width="4.7109375" style="576" bestFit="1" customWidth="1"/>
    <col min="8460" max="8704" width="9.140625" style="576"/>
    <col min="8705" max="8714" width="10.7109375" style="576" bestFit="1" customWidth="1"/>
    <col min="8715" max="8715" width="4.7109375" style="576" bestFit="1" customWidth="1"/>
    <col min="8716" max="8960" width="9.140625" style="576"/>
    <col min="8961" max="8970" width="10.7109375" style="576" bestFit="1" customWidth="1"/>
    <col min="8971" max="8971" width="4.7109375" style="576" bestFit="1" customWidth="1"/>
    <col min="8972" max="9216" width="9.140625" style="576"/>
    <col min="9217" max="9226" width="10.7109375" style="576" bestFit="1" customWidth="1"/>
    <col min="9227" max="9227" width="4.7109375" style="576" bestFit="1" customWidth="1"/>
    <col min="9228" max="9472" width="9.140625" style="576"/>
    <col min="9473" max="9482" width="10.7109375" style="576" bestFit="1" customWidth="1"/>
    <col min="9483" max="9483" width="4.7109375" style="576" bestFit="1" customWidth="1"/>
    <col min="9484" max="9728" width="9.140625" style="576"/>
    <col min="9729" max="9738" width="10.7109375" style="576" bestFit="1" customWidth="1"/>
    <col min="9739" max="9739" width="4.7109375" style="576" bestFit="1" customWidth="1"/>
    <col min="9740" max="9984" width="9.140625" style="576"/>
    <col min="9985" max="9994" width="10.7109375" style="576" bestFit="1" customWidth="1"/>
    <col min="9995" max="9995" width="4.7109375" style="576" bestFit="1" customWidth="1"/>
    <col min="9996" max="10240" width="9.140625" style="576"/>
    <col min="10241" max="10250" width="10.7109375" style="576" bestFit="1" customWidth="1"/>
    <col min="10251" max="10251" width="4.7109375" style="576" bestFit="1" customWidth="1"/>
    <col min="10252" max="10496" width="9.140625" style="576"/>
    <col min="10497" max="10506" width="10.7109375" style="576" bestFit="1" customWidth="1"/>
    <col min="10507" max="10507" width="4.7109375" style="576" bestFit="1" customWidth="1"/>
    <col min="10508" max="10752" width="9.140625" style="576"/>
    <col min="10753" max="10762" width="10.7109375" style="576" bestFit="1" customWidth="1"/>
    <col min="10763" max="10763" width="4.7109375" style="576" bestFit="1" customWidth="1"/>
    <col min="10764" max="11008" width="9.140625" style="576"/>
    <col min="11009" max="11018" width="10.7109375" style="576" bestFit="1" customWidth="1"/>
    <col min="11019" max="11019" width="4.7109375" style="576" bestFit="1" customWidth="1"/>
    <col min="11020" max="11264" width="9.140625" style="576"/>
    <col min="11265" max="11274" width="10.7109375" style="576" bestFit="1" customWidth="1"/>
    <col min="11275" max="11275" width="4.7109375" style="576" bestFit="1" customWidth="1"/>
    <col min="11276" max="11520" width="9.140625" style="576"/>
    <col min="11521" max="11530" width="10.7109375" style="576" bestFit="1" customWidth="1"/>
    <col min="11531" max="11531" width="4.7109375" style="576" bestFit="1" customWidth="1"/>
    <col min="11532" max="11776" width="9.140625" style="576"/>
    <col min="11777" max="11786" width="10.7109375" style="576" bestFit="1" customWidth="1"/>
    <col min="11787" max="11787" width="4.7109375" style="576" bestFit="1" customWidth="1"/>
    <col min="11788" max="12032" width="9.140625" style="576"/>
    <col min="12033" max="12042" width="10.7109375" style="576" bestFit="1" customWidth="1"/>
    <col min="12043" max="12043" width="4.7109375" style="576" bestFit="1" customWidth="1"/>
    <col min="12044" max="12288" width="9.140625" style="576"/>
    <col min="12289" max="12298" width="10.7109375" style="576" bestFit="1" customWidth="1"/>
    <col min="12299" max="12299" width="4.7109375" style="576" bestFit="1" customWidth="1"/>
    <col min="12300" max="12544" width="9.140625" style="576"/>
    <col min="12545" max="12554" width="10.7109375" style="576" bestFit="1" customWidth="1"/>
    <col min="12555" max="12555" width="4.7109375" style="576" bestFit="1" customWidth="1"/>
    <col min="12556" max="12800" width="9.140625" style="576"/>
    <col min="12801" max="12810" width="10.7109375" style="576" bestFit="1" customWidth="1"/>
    <col min="12811" max="12811" width="4.7109375" style="576" bestFit="1" customWidth="1"/>
    <col min="12812" max="13056" width="9.140625" style="576"/>
    <col min="13057" max="13066" width="10.7109375" style="576" bestFit="1" customWidth="1"/>
    <col min="13067" max="13067" width="4.7109375" style="576" bestFit="1" customWidth="1"/>
    <col min="13068" max="13312" width="9.140625" style="576"/>
    <col min="13313" max="13322" width="10.7109375" style="576" bestFit="1" customWidth="1"/>
    <col min="13323" max="13323" width="4.7109375" style="576" bestFit="1" customWidth="1"/>
    <col min="13324" max="13568" width="9.140625" style="576"/>
    <col min="13569" max="13578" width="10.7109375" style="576" bestFit="1" customWidth="1"/>
    <col min="13579" max="13579" width="4.7109375" style="576" bestFit="1" customWidth="1"/>
    <col min="13580" max="13824" width="9.140625" style="576"/>
    <col min="13825" max="13834" width="10.7109375" style="576" bestFit="1" customWidth="1"/>
    <col min="13835" max="13835" width="4.7109375" style="576" bestFit="1" customWidth="1"/>
    <col min="13836" max="14080" width="9.140625" style="576"/>
    <col min="14081" max="14090" width="10.7109375" style="576" bestFit="1" customWidth="1"/>
    <col min="14091" max="14091" width="4.7109375" style="576" bestFit="1" customWidth="1"/>
    <col min="14092" max="14336" width="9.140625" style="576"/>
    <col min="14337" max="14346" width="10.7109375" style="576" bestFit="1" customWidth="1"/>
    <col min="14347" max="14347" width="4.7109375" style="576" bestFit="1" customWidth="1"/>
    <col min="14348" max="14592" width="9.140625" style="576"/>
    <col min="14593" max="14602" width="10.7109375" style="576" bestFit="1" customWidth="1"/>
    <col min="14603" max="14603" width="4.7109375" style="576" bestFit="1" customWidth="1"/>
    <col min="14604" max="14848" width="9.140625" style="576"/>
    <col min="14849" max="14858" width="10.7109375" style="576" bestFit="1" customWidth="1"/>
    <col min="14859" max="14859" width="4.7109375" style="576" bestFit="1" customWidth="1"/>
    <col min="14860" max="15104" width="9.140625" style="576"/>
    <col min="15105" max="15114" width="10.7109375" style="576" bestFit="1" customWidth="1"/>
    <col min="15115" max="15115" width="4.7109375" style="576" bestFit="1" customWidth="1"/>
    <col min="15116" max="15360" width="9.140625" style="576"/>
    <col min="15361" max="15370" width="10.7109375" style="576" bestFit="1" customWidth="1"/>
    <col min="15371" max="15371" width="4.7109375" style="576" bestFit="1" customWidth="1"/>
    <col min="15372" max="15616" width="9.140625" style="576"/>
    <col min="15617" max="15626" width="10.7109375" style="576" bestFit="1" customWidth="1"/>
    <col min="15627" max="15627" width="4.7109375" style="576" bestFit="1" customWidth="1"/>
    <col min="15628" max="15872" width="9.140625" style="576"/>
    <col min="15873" max="15882" width="10.7109375" style="576" bestFit="1" customWidth="1"/>
    <col min="15883" max="15883" width="4.7109375" style="576" bestFit="1" customWidth="1"/>
    <col min="15884" max="16128" width="9.140625" style="576"/>
    <col min="16129" max="16138" width="10.7109375" style="576" bestFit="1" customWidth="1"/>
    <col min="16139" max="16139" width="4.7109375" style="576" bestFit="1" customWidth="1"/>
    <col min="16140" max="16384" width="9.140625" style="576"/>
  </cols>
  <sheetData>
    <row r="1" spans="1:10" ht="15.75" customHeight="1" x14ac:dyDescent="0.2">
      <c r="A1" s="902" t="s">
        <v>1040</v>
      </c>
      <c r="B1" s="902"/>
      <c r="C1" s="902"/>
      <c r="D1" s="902"/>
      <c r="E1" s="902"/>
      <c r="F1" s="902"/>
      <c r="G1" s="902"/>
    </row>
    <row r="2" spans="1:10" s="731" customFormat="1" ht="15" customHeight="1" x14ac:dyDescent="0.2">
      <c r="A2" s="1049" t="s">
        <v>85</v>
      </c>
      <c r="B2" s="1046" t="s">
        <v>114</v>
      </c>
      <c r="C2" s="1047"/>
      <c r="D2" s="1048"/>
      <c r="E2" s="1046" t="s">
        <v>115</v>
      </c>
      <c r="F2" s="1047"/>
      <c r="G2" s="1048"/>
      <c r="H2" s="1046" t="s">
        <v>116</v>
      </c>
      <c r="I2" s="1047"/>
      <c r="J2" s="1048"/>
    </row>
    <row r="3" spans="1:10" s="731" customFormat="1" ht="37.5" customHeight="1" x14ac:dyDescent="0.2">
      <c r="A3" s="1050"/>
      <c r="B3" s="733" t="s">
        <v>313</v>
      </c>
      <c r="C3" s="733" t="s">
        <v>314</v>
      </c>
      <c r="D3" s="733" t="s">
        <v>315</v>
      </c>
      <c r="E3" s="733" t="s">
        <v>313</v>
      </c>
      <c r="F3" s="733" t="s">
        <v>314</v>
      </c>
      <c r="G3" s="733" t="s">
        <v>315</v>
      </c>
      <c r="H3" s="733" t="s">
        <v>313</v>
      </c>
      <c r="I3" s="733" t="s">
        <v>314</v>
      </c>
      <c r="J3" s="733" t="s">
        <v>315</v>
      </c>
    </row>
    <row r="4" spans="1:10" s="746" customFormat="1" ht="15.75" customHeight="1" x14ac:dyDescent="0.2">
      <c r="A4" s="619" t="s">
        <v>72</v>
      </c>
      <c r="B4" s="723">
        <v>793</v>
      </c>
      <c r="C4" s="723">
        <v>3134</v>
      </c>
      <c r="D4" s="809">
        <v>0.25303126999999997</v>
      </c>
      <c r="E4" s="723">
        <v>440</v>
      </c>
      <c r="F4" s="723">
        <v>1530</v>
      </c>
      <c r="G4" s="809">
        <v>0.28999999999999998</v>
      </c>
      <c r="H4" s="748">
        <v>6</v>
      </c>
      <c r="I4" s="748">
        <v>3</v>
      </c>
      <c r="J4" s="810">
        <v>2</v>
      </c>
    </row>
    <row r="5" spans="1:10" s="746" customFormat="1" ht="15.75" customHeight="1" x14ac:dyDescent="0.2">
      <c r="A5" s="619" t="s">
        <v>75</v>
      </c>
      <c r="B5" s="723">
        <f>AVERAGE(B6:B10)</f>
        <v>1993</v>
      </c>
      <c r="C5" s="723">
        <f t="shared" ref="C5:J5" si="0">AVERAGE(C6:C10)</f>
        <v>1353.8</v>
      </c>
      <c r="D5" s="723">
        <f t="shared" si="0"/>
        <v>1.9535281470000001</v>
      </c>
      <c r="E5" s="723">
        <f t="shared" si="0"/>
        <v>1267.2</v>
      </c>
      <c r="F5" s="723">
        <f t="shared" si="0"/>
        <v>648.79999999999995</v>
      </c>
      <c r="G5" s="723">
        <f t="shared" si="0"/>
        <v>3.8359999999999999</v>
      </c>
      <c r="H5" s="723">
        <f t="shared" si="0"/>
        <v>0</v>
      </c>
      <c r="I5" s="723">
        <f t="shared" si="0"/>
        <v>0</v>
      </c>
      <c r="J5" s="723">
        <f t="shared" si="0"/>
        <v>0</v>
      </c>
    </row>
    <row r="6" spans="1:10" s="731" customFormat="1" ht="15.75" customHeight="1" x14ac:dyDescent="0.2">
      <c r="A6" s="580" t="s">
        <v>74</v>
      </c>
      <c r="B6" s="626">
        <v>1291</v>
      </c>
      <c r="C6" s="626">
        <v>1932</v>
      </c>
      <c r="D6" s="811">
        <v>0.66821946200000004</v>
      </c>
      <c r="E6" s="626">
        <v>825</v>
      </c>
      <c r="F6" s="626">
        <v>1094</v>
      </c>
      <c r="G6" s="811">
        <v>0.75</v>
      </c>
      <c r="H6" s="625">
        <v>0</v>
      </c>
      <c r="I6" s="625">
        <v>0</v>
      </c>
      <c r="J6" s="788">
        <v>0</v>
      </c>
    </row>
    <row r="7" spans="1:10" s="731" customFormat="1" ht="15.75" customHeight="1" x14ac:dyDescent="0.2">
      <c r="A7" s="580" t="s">
        <v>73</v>
      </c>
      <c r="B7" s="626">
        <v>1410</v>
      </c>
      <c r="C7" s="626">
        <v>1780</v>
      </c>
      <c r="D7" s="811">
        <v>0.79213483100000004</v>
      </c>
      <c r="E7" s="626">
        <v>914</v>
      </c>
      <c r="F7" s="626">
        <v>977</v>
      </c>
      <c r="G7" s="811">
        <v>0.94</v>
      </c>
      <c r="H7" s="625">
        <v>0</v>
      </c>
      <c r="I7" s="625">
        <v>0</v>
      </c>
      <c r="J7" s="788">
        <v>0</v>
      </c>
    </row>
    <row r="8" spans="1:10" s="731" customFormat="1" ht="15.75" customHeight="1" x14ac:dyDescent="0.2">
      <c r="A8" s="580" t="s">
        <v>799</v>
      </c>
      <c r="B8" s="626">
        <v>2699</v>
      </c>
      <c r="C8" s="626">
        <v>585</v>
      </c>
      <c r="D8" s="811">
        <v>4.6136752139999997</v>
      </c>
      <c r="E8" s="626">
        <v>1753</v>
      </c>
      <c r="F8" s="626">
        <v>147</v>
      </c>
      <c r="G8" s="811">
        <v>11.93</v>
      </c>
      <c r="H8" s="625">
        <v>0</v>
      </c>
      <c r="I8" s="625">
        <v>0</v>
      </c>
      <c r="J8" s="788">
        <v>0</v>
      </c>
    </row>
    <row r="9" spans="1:10" s="731" customFormat="1" ht="15.75" customHeight="1" x14ac:dyDescent="0.2">
      <c r="A9" s="580" t="s">
        <v>960</v>
      </c>
      <c r="B9" s="626">
        <v>2243</v>
      </c>
      <c r="C9" s="626">
        <v>1240</v>
      </c>
      <c r="D9" s="811">
        <v>1.8088709679999999</v>
      </c>
      <c r="E9" s="626">
        <v>1387</v>
      </c>
      <c r="F9" s="626">
        <v>530</v>
      </c>
      <c r="G9" s="811">
        <v>2.62</v>
      </c>
      <c r="H9" s="625">
        <v>0</v>
      </c>
      <c r="I9" s="625">
        <v>0</v>
      </c>
      <c r="J9" s="788">
        <v>0</v>
      </c>
    </row>
    <row r="10" spans="1:10" s="731" customFormat="1" ht="15.75" customHeight="1" x14ac:dyDescent="0.2">
      <c r="A10" s="580" t="s">
        <v>1066</v>
      </c>
      <c r="B10" s="626">
        <v>2322</v>
      </c>
      <c r="C10" s="626">
        <v>1232</v>
      </c>
      <c r="D10" s="811">
        <v>1.8847402600000001</v>
      </c>
      <c r="E10" s="626">
        <v>1457</v>
      </c>
      <c r="F10" s="626">
        <v>496</v>
      </c>
      <c r="G10" s="811">
        <v>2.94</v>
      </c>
      <c r="H10" s="625">
        <v>0</v>
      </c>
      <c r="I10" s="625">
        <v>0</v>
      </c>
      <c r="J10" s="788">
        <v>0</v>
      </c>
    </row>
    <row r="11" spans="1:10" s="731" customFormat="1" ht="18" customHeight="1" x14ac:dyDescent="0.2">
      <c r="A11" s="905" t="s">
        <v>1018</v>
      </c>
      <c r="B11" s="905"/>
      <c r="C11" s="905"/>
      <c r="D11" s="905"/>
      <c r="E11" s="905"/>
      <c r="F11" s="905"/>
    </row>
    <row r="12" spans="1:10" s="731" customFormat="1" ht="18" customHeight="1" x14ac:dyDescent="0.2">
      <c r="A12" s="905" t="s">
        <v>1077</v>
      </c>
      <c r="B12" s="905"/>
      <c r="C12" s="905"/>
      <c r="D12" s="905"/>
      <c r="E12" s="905"/>
      <c r="F12" s="905"/>
    </row>
    <row r="13" spans="1:10" s="731" customFormat="1" ht="27.6" customHeight="1" x14ac:dyDescent="0.2">
      <c r="A13" s="906" t="s">
        <v>108</v>
      </c>
      <c r="B13" s="906"/>
      <c r="C13" s="906"/>
      <c r="D13" s="906"/>
      <c r="E13" s="906"/>
      <c r="F13" s="906"/>
    </row>
    <row r="14" spans="1:10" s="731" customFormat="1" ht="8.25" x14ac:dyDescent="0.2"/>
  </sheetData>
  <mergeCells count="8">
    <mergeCell ref="H2:J2"/>
    <mergeCell ref="A11:F11"/>
    <mergeCell ref="A12:F12"/>
    <mergeCell ref="A13:F13"/>
    <mergeCell ref="A1:G1"/>
    <mergeCell ref="A2:A3"/>
    <mergeCell ref="B2:D2"/>
    <mergeCell ref="E2:G2"/>
  </mergeCells>
  <pageMargins left="0.78431372549019618" right="0.78431372549019618" top="0.98039215686274517" bottom="0.98039215686274517" header="0.50980392156862753" footer="0.50980392156862753"/>
  <pageSetup paperSize="9" scale="81"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13"/>
  <sheetViews>
    <sheetView zoomScaleNormal="100" workbookViewId="0">
      <selection activeCell="J15" sqref="J15"/>
    </sheetView>
  </sheetViews>
  <sheetFormatPr defaultRowHeight="12.75" x14ac:dyDescent="0.2"/>
  <cols>
    <col min="1" max="1" width="9.85546875" style="576" bestFit="1" customWidth="1"/>
    <col min="2" max="10" width="13.5703125" style="576" bestFit="1" customWidth="1"/>
    <col min="11" max="11" width="4.7109375" style="576" bestFit="1" customWidth="1"/>
    <col min="12" max="256" width="9.140625" style="576"/>
    <col min="257" max="257" width="9.85546875" style="576" bestFit="1" customWidth="1"/>
    <col min="258" max="266" width="13.5703125" style="576" bestFit="1" customWidth="1"/>
    <col min="267" max="267" width="4.7109375" style="576" bestFit="1" customWidth="1"/>
    <col min="268" max="512" width="9.140625" style="576"/>
    <col min="513" max="513" width="9.85546875" style="576" bestFit="1" customWidth="1"/>
    <col min="514" max="522" width="13.5703125" style="576" bestFit="1" customWidth="1"/>
    <col min="523" max="523" width="4.7109375" style="576" bestFit="1" customWidth="1"/>
    <col min="524" max="768" width="9.140625" style="576"/>
    <col min="769" max="769" width="9.85546875" style="576" bestFit="1" customWidth="1"/>
    <col min="770" max="778" width="13.5703125" style="576" bestFit="1" customWidth="1"/>
    <col min="779" max="779" width="4.7109375" style="576" bestFit="1" customWidth="1"/>
    <col min="780" max="1024" width="9.140625" style="576"/>
    <col min="1025" max="1025" width="9.85546875" style="576" bestFit="1" customWidth="1"/>
    <col min="1026" max="1034" width="13.5703125" style="576" bestFit="1" customWidth="1"/>
    <col min="1035" max="1035" width="4.7109375" style="576" bestFit="1" customWidth="1"/>
    <col min="1036" max="1280" width="9.140625" style="576"/>
    <col min="1281" max="1281" width="9.85546875" style="576" bestFit="1" customWidth="1"/>
    <col min="1282" max="1290" width="13.5703125" style="576" bestFit="1" customWidth="1"/>
    <col min="1291" max="1291" width="4.7109375" style="576" bestFit="1" customWidth="1"/>
    <col min="1292" max="1536" width="9.140625" style="576"/>
    <col min="1537" max="1537" width="9.85546875" style="576" bestFit="1" customWidth="1"/>
    <col min="1538" max="1546" width="13.5703125" style="576" bestFit="1" customWidth="1"/>
    <col min="1547" max="1547" width="4.7109375" style="576" bestFit="1" customWidth="1"/>
    <col min="1548" max="1792" width="9.140625" style="576"/>
    <col min="1793" max="1793" width="9.85546875" style="576" bestFit="1" customWidth="1"/>
    <col min="1794" max="1802" width="13.5703125" style="576" bestFit="1" customWidth="1"/>
    <col min="1803" max="1803" width="4.7109375" style="576" bestFit="1" customWidth="1"/>
    <col min="1804" max="2048" width="9.140625" style="576"/>
    <col min="2049" max="2049" width="9.85546875" style="576" bestFit="1" customWidth="1"/>
    <col min="2050" max="2058" width="13.5703125" style="576" bestFit="1" customWidth="1"/>
    <col min="2059" max="2059" width="4.7109375" style="576" bestFit="1" customWidth="1"/>
    <col min="2060" max="2304" width="9.140625" style="576"/>
    <col min="2305" max="2305" width="9.85546875" style="576" bestFit="1" customWidth="1"/>
    <col min="2306" max="2314" width="13.5703125" style="576" bestFit="1" customWidth="1"/>
    <col min="2315" max="2315" width="4.7109375" style="576" bestFit="1" customWidth="1"/>
    <col min="2316" max="2560" width="9.140625" style="576"/>
    <col min="2561" max="2561" width="9.85546875" style="576" bestFit="1" customWidth="1"/>
    <col min="2562" max="2570" width="13.5703125" style="576" bestFit="1" customWidth="1"/>
    <col min="2571" max="2571" width="4.7109375" style="576" bestFit="1" customWidth="1"/>
    <col min="2572" max="2816" width="9.140625" style="576"/>
    <col min="2817" max="2817" width="9.85546875" style="576" bestFit="1" customWidth="1"/>
    <col min="2818" max="2826" width="13.5703125" style="576" bestFit="1" customWidth="1"/>
    <col min="2827" max="2827" width="4.7109375" style="576" bestFit="1" customWidth="1"/>
    <col min="2828" max="3072" width="9.140625" style="576"/>
    <col min="3073" max="3073" width="9.85546875" style="576" bestFit="1" customWidth="1"/>
    <col min="3074" max="3082" width="13.5703125" style="576" bestFit="1" customWidth="1"/>
    <col min="3083" max="3083" width="4.7109375" style="576" bestFit="1" customWidth="1"/>
    <col min="3084" max="3328" width="9.140625" style="576"/>
    <col min="3329" max="3329" width="9.85546875" style="576" bestFit="1" customWidth="1"/>
    <col min="3330" max="3338" width="13.5703125" style="576" bestFit="1" customWidth="1"/>
    <col min="3339" max="3339" width="4.7109375" style="576" bestFit="1" customWidth="1"/>
    <col min="3340" max="3584" width="9.140625" style="576"/>
    <col min="3585" max="3585" width="9.85546875" style="576" bestFit="1" customWidth="1"/>
    <col min="3586" max="3594" width="13.5703125" style="576" bestFit="1" customWidth="1"/>
    <col min="3595" max="3595" width="4.7109375" style="576" bestFit="1" customWidth="1"/>
    <col min="3596" max="3840" width="9.140625" style="576"/>
    <col min="3841" max="3841" width="9.85546875" style="576" bestFit="1" customWidth="1"/>
    <col min="3842" max="3850" width="13.5703125" style="576" bestFit="1" customWidth="1"/>
    <col min="3851" max="3851" width="4.7109375" style="576" bestFit="1" customWidth="1"/>
    <col min="3852" max="4096" width="9.140625" style="576"/>
    <col min="4097" max="4097" width="9.85546875" style="576" bestFit="1" customWidth="1"/>
    <col min="4098" max="4106" width="13.5703125" style="576" bestFit="1" customWidth="1"/>
    <col min="4107" max="4107" width="4.7109375" style="576" bestFit="1" customWidth="1"/>
    <col min="4108" max="4352" width="9.140625" style="576"/>
    <col min="4353" max="4353" width="9.85546875" style="576" bestFit="1" customWidth="1"/>
    <col min="4354" max="4362" width="13.5703125" style="576" bestFit="1" customWidth="1"/>
    <col min="4363" max="4363" width="4.7109375" style="576" bestFit="1" customWidth="1"/>
    <col min="4364" max="4608" width="9.140625" style="576"/>
    <col min="4609" max="4609" width="9.85546875" style="576" bestFit="1" customWidth="1"/>
    <col min="4610" max="4618" width="13.5703125" style="576" bestFit="1" customWidth="1"/>
    <col min="4619" max="4619" width="4.7109375" style="576" bestFit="1" customWidth="1"/>
    <col min="4620" max="4864" width="9.140625" style="576"/>
    <col min="4865" max="4865" width="9.85546875" style="576" bestFit="1" customWidth="1"/>
    <col min="4866" max="4874" width="13.5703125" style="576" bestFit="1" customWidth="1"/>
    <col min="4875" max="4875" width="4.7109375" style="576" bestFit="1" customWidth="1"/>
    <col min="4876" max="5120" width="9.140625" style="576"/>
    <col min="5121" max="5121" width="9.85546875" style="576" bestFit="1" customWidth="1"/>
    <col min="5122" max="5130" width="13.5703125" style="576" bestFit="1" customWidth="1"/>
    <col min="5131" max="5131" width="4.7109375" style="576" bestFit="1" customWidth="1"/>
    <col min="5132" max="5376" width="9.140625" style="576"/>
    <col min="5377" max="5377" width="9.85546875" style="576" bestFit="1" customWidth="1"/>
    <col min="5378" max="5386" width="13.5703125" style="576" bestFit="1" customWidth="1"/>
    <col min="5387" max="5387" width="4.7109375" style="576" bestFit="1" customWidth="1"/>
    <col min="5388" max="5632" width="9.140625" style="576"/>
    <col min="5633" max="5633" width="9.85546875" style="576" bestFit="1" customWidth="1"/>
    <col min="5634" max="5642" width="13.5703125" style="576" bestFit="1" customWidth="1"/>
    <col min="5643" max="5643" width="4.7109375" style="576" bestFit="1" customWidth="1"/>
    <col min="5644" max="5888" width="9.140625" style="576"/>
    <col min="5889" max="5889" width="9.85546875" style="576" bestFit="1" customWidth="1"/>
    <col min="5890" max="5898" width="13.5703125" style="576" bestFit="1" customWidth="1"/>
    <col min="5899" max="5899" width="4.7109375" style="576" bestFit="1" customWidth="1"/>
    <col min="5900" max="6144" width="9.140625" style="576"/>
    <col min="6145" max="6145" width="9.85546875" style="576" bestFit="1" customWidth="1"/>
    <col min="6146" max="6154" width="13.5703125" style="576" bestFit="1" customWidth="1"/>
    <col min="6155" max="6155" width="4.7109375" style="576" bestFit="1" customWidth="1"/>
    <col min="6156" max="6400" width="9.140625" style="576"/>
    <col min="6401" max="6401" width="9.85546875" style="576" bestFit="1" customWidth="1"/>
    <col min="6402" max="6410" width="13.5703125" style="576" bestFit="1" customWidth="1"/>
    <col min="6411" max="6411" width="4.7109375" style="576" bestFit="1" customWidth="1"/>
    <col min="6412" max="6656" width="9.140625" style="576"/>
    <col min="6657" max="6657" width="9.85546875" style="576" bestFit="1" customWidth="1"/>
    <col min="6658" max="6666" width="13.5703125" style="576" bestFit="1" customWidth="1"/>
    <col min="6667" max="6667" width="4.7109375" style="576" bestFit="1" customWidth="1"/>
    <col min="6668" max="6912" width="9.140625" style="576"/>
    <col min="6913" max="6913" width="9.85546875" style="576" bestFit="1" customWidth="1"/>
    <col min="6914" max="6922" width="13.5703125" style="576" bestFit="1" customWidth="1"/>
    <col min="6923" max="6923" width="4.7109375" style="576" bestFit="1" customWidth="1"/>
    <col min="6924" max="7168" width="9.140625" style="576"/>
    <col min="7169" max="7169" width="9.85546875" style="576" bestFit="1" customWidth="1"/>
    <col min="7170" max="7178" width="13.5703125" style="576" bestFit="1" customWidth="1"/>
    <col min="7179" max="7179" width="4.7109375" style="576" bestFit="1" customWidth="1"/>
    <col min="7180" max="7424" width="9.140625" style="576"/>
    <col min="7425" max="7425" width="9.85546875" style="576" bestFit="1" customWidth="1"/>
    <col min="7426" max="7434" width="13.5703125" style="576" bestFit="1" customWidth="1"/>
    <col min="7435" max="7435" width="4.7109375" style="576" bestFit="1" customWidth="1"/>
    <col min="7436" max="7680" width="9.140625" style="576"/>
    <col min="7681" max="7681" width="9.85546875" style="576" bestFit="1" customWidth="1"/>
    <col min="7682" max="7690" width="13.5703125" style="576" bestFit="1" customWidth="1"/>
    <col min="7691" max="7691" width="4.7109375" style="576" bestFit="1" customWidth="1"/>
    <col min="7692" max="7936" width="9.140625" style="576"/>
    <col min="7937" max="7937" width="9.85546875" style="576" bestFit="1" customWidth="1"/>
    <col min="7938" max="7946" width="13.5703125" style="576" bestFit="1" customWidth="1"/>
    <col min="7947" max="7947" width="4.7109375" style="576" bestFit="1" customWidth="1"/>
    <col min="7948" max="8192" width="9.140625" style="576"/>
    <col min="8193" max="8193" width="9.85546875" style="576" bestFit="1" customWidth="1"/>
    <col min="8194" max="8202" width="13.5703125" style="576" bestFit="1" customWidth="1"/>
    <col min="8203" max="8203" width="4.7109375" style="576" bestFit="1" customWidth="1"/>
    <col min="8204" max="8448" width="9.140625" style="576"/>
    <col min="8449" max="8449" width="9.85546875" style="576" bestFit="1" customWidth="1"/>
    <col min="8450" max="8458" width="13.5703125" style="576" bestFit="1" customWidth="1"/>
    <col min="8459" max="8459" width="4.7109375" style="576" bestFit="1" customWidth="1"/>
    <col min="8460" max="8704" width="9.140625" style="576"/>
    <col min="8705" max="8705" width="9.85546875" style="576" bestFit="1" customWidth="1"/>
    <col min="8706" max="8714" width="13.5703125" style="576" bestFit="1" customWidth="1"/>
    <col min="8715" max="8715" width="4.7109375" style="576" bestFit="1" customWidth="1"/>
    <col min="8716" max="8960" width="9.140625" style="576"/>
    <col min="8961" max="8961" width="9.85546875" style="576" bestFit="1" customWidth="1"/>
    <col min="8962" max="8970" width="13.5703125" style="576" bestFit="1" customWidth="1"/>
    <col min="8971" max="8971" width="4.7109375" style="576" bestFit="1" customWidth="1"/>
    <col min="8972" max="9216" width="9.140625" style="576"/>
    <col min="9217" max="9217" width="9.85546875" style="576" bestFit="1" customWidth="1"/>
    <col min="9218" max="9226" width="13.5703125" style="576" bestFit="1" customWidth="1"/>
    <col min="9227" max="9227" width="4.7109375" style="576" bestFit="1" customWidth="1"/>
    <col min="9228" max="9472" width="9.140625" style="576"/>
    <col min="9473" max="9473" width="9.85546875" style="576" bestFit="1" customWidth="1"/>
    <col min="9474" max="9482" width="13.5703125" style="576" bestFit="1" customWidth="1"/>
    <col min="9483" max="9483" width="4.7109375" style="576" bestFit="1" customWidth="1"/>
    <col min="9484" max="9728" width="9.140625" style="576"/>
    <col min="9729" max="9729" width="9.85546875" style="576" bestFit="1" customWidth="1"/>
    <col min="9730" max="9738" width="13.5703125" style="576" bestFit="1" customWidth="1"/>
    <col min="9739" max="9739" width="4.7109375" style="576" bestFit="1" customWidth="1"/>
    <col min="9740" max="9984" width="9.140625" style="576"/>
    <col min="9985" max="9985" width="9.85546875" style="576" bestFit="1" customWidth="1"/>
    <col min="9986" max="9994" width="13.5703125" style="576" bestFit="1" customWidth="1"/>
    <col min="9995" max="9995" width="4.7109375" style="576" bestFit="1" customWidth="1"/>
    <col min="9996" max="10240" width="9.140625" style="576"/>
    <col min="10241" max="10241" width="9.85546875" style="576" bestFit="1" customWidth="1"/>
    <col min="10242" max="10250" width="13.5703125" style="576" bestFit="1" customWidth="1"/>
    <col min="10251" max="10251" width="4.7109375" style="576" bestFit="1" customWidth="1"/>
    <col min="10252" max="10496" width="9.140625" style="576"/>
    <col min="10497" max="10497" width="9.85546875" style="576" bestFit="1" customWidth="1"/>
    <col min="10498" max="10506" width="13.5703125" style="576" bestFit="1" customWidth="1"/>
    <col min="10507" max="10507" width="4.7109375" style="576" bestFit="1" customWidth="1"/>
    <col min="10508" max="10752" width="9.140625" style="576"/>
    <col min="10753" max="10753" width="9.85546875" style="576" bestFit="1" customWidth="1"/>
    <col min="10754" max="10762" width="13.5703125" style="576" bestFit="1" customWidth="1"/>
    <col min="10763" max="10763" width="4.7109375" style="576" bestFit="1" customWidth="1"/>
    <col min="10764" max="11008" width="9.140625" style="576"/>
    <col min="11009" max="11009" width="9.85546875" style="576" bestFit="1" customWidth="1"/>
    <col min="11010" max="11018" width="13.5703125" style="576" bestFit="1" customWidth="1"/>
    <col min="11019" max="11019" width="4.7109375" style="576" bestFit="1" customWidth="1"/>
    <col min="11020" max="11264" width="9.140625" style="576"/>
    <col min="11265" max="11265" width="9.85546875" style="576" bestFit="1" customWidth="1"/>
    <col min="11266" max="11274" width="13.5703125" style="576" bestFit="1" customWidth="1"/>
    <col min="11275" max="11275" width="4.7109375" style="576" bestFit="1" customWidth="1"/>
    <col min="11276" max="11520" width="9.140625" style="576"/>
    <col min="11521" max="11521" width="9.85546875" style="576" bestFit="1" customWidth="1"/>
    <col min="11522" max="11530" width="13.5703125" style="576" bestFit="1" customWidth="1"/>
    <col min="11531" max="11531" width="4.7109375" style="576" bestFit="1" customWidth="1"/>
    <col min="11532" max="11776" width="9.140625" style="576"/>
    <col min="11777" max="11777" width="9.85546875" style="576" bestFit="1" customWidth="1"/>
    <col min="11778" max="11786" width="13.5703125" style="576" bestFit="1" customWidth="1"/>
    <col min="11787" max="11787" width="4.7109375" style="576" bestFit="1" customWidth="1"/>
    <col min="11788" max="12032" width="9.140625" style="576"/>
    <col min="12033" max="12033" width="9.85546875" style="576" bestFit="1" customWidth="1"/>
    <col min="12034" max="12042" width="13.5703125" style="576" bestFit="1" customWidth="1"/>
    <col min="12043" max="12043" width="4.7109375" style="576" bestFit="1" customWidth="1"/>
    <col min="12044" max="12288" width="9.140625" style="576"/>
    <col min="12289" max="12289" width="9.85546875" style="576" bestFit="1" customWidth="1"/>
    <col min="12290" max="12298" width="13.5703125" style="576" bestFit="1" customWidth="1"/>
    <col min="12299" max="12299" width="4.7109375" style="576" bestFit="1" customWidth="1"/>
    <col min="12300" max="12544" width="9.140625" style="576"/>
    <col min="12545" max="12545" width="9.85546875" style="576" bestFit="1" customWidth="1"/>
    <col min="12546" max="12554" width="13.5703125" style="576" bestFit="1" customWidth="1"/>
    <col min="12555" max="12555" width="4.7109375" style="576" bestFit="1" customWidth="1"/>
    <col min="12556" max="12800" width="9.140625" style="576"/>
    <col min="12801" max="12801" width="9.85546875" style="576" bestFit="1" customWidth="1"/>
    <col min="12802" max="12810" width="13.5703125" style="576" bestFit="1" customWidth="1"/>
    <col min="12811" max="12811" width="4.7109375" style="576" bestFit="1" customWidth="1"/>
    <col min="12812" max="13056" width="9.140625" style="576"/>
    <col min="13057" max="13057" width="9.85546875" style="576" bestFit="1" customWidth="1"/>
    <col min="13058" max="13066" width="13.5703125" style="576" bestFit="1" customWidth="1"/>
    <col min="13067" max="13067" width="4.7109375" style="576" bestFit="1" customWidth="1"/>
    <col min="13068" max="13312" width="9.140625" style="576"/>
    <col min="13313" max="13313" width="9.85546875" style="576" bestFit="1" customWidth="1"/>
    <col min="13314" max="13322" width="13.5703125" style="576" bestFit="1" customWidth="1"/>
    <col min="13323" max="13323" width="4.7109375" style="576" bestFit="1" customWidth="1"/>
    <col min="13324" max="13568" width="9.140625" style="576"/>
    <col min="13569" max="13569" width="9.85546875" style="576" bestFit="1" customWidth="1"/>
    <col min="13570" max="13578" width="13.5703125" style="576" bestFit="1" customWidth="1"/>
    <col min="13579" max="13579" width="4.7109375" style="576" bestFit="1" customWidth="1"/>
    <col min="13580" max="13824" width="9.140625" style="576"/>
    <col min="13825" max="13825" width="9.85546875" style="576" bestFit="1" customWidth="1"/>
    <col min="13826" max="13834" width="13.5703125" style="576" bestFit="1" customWidth="1"/>
    <col min="13835" max="13835" width="4.7109375" style="576" bestFit="1" customWidth="1"/>
    <col min="13836" max="14080" width="9.140625" style="576"/>
    <col min="14081" max="14081" width="9.85546875" style="576" bestFit="1" customWidth="1"/>
    <col min="14082" max="14090" width="13.5703125" style="576" bestFit="1" customWidth="1"/>
    <col min="14091" max="14091" width="4.7109375" style="576" bestFit="1" customWidth="1"/>
    <col min="14092" max="14336" width="9.140625" style="576"/>
    <col min="14337" max="14337" width="9.85546875" style="576" bestFit="1" customWidth="1"/>
    <col min="14338" max="14346" width="13.5703125" style="576" bestFit="1" customWidth="1"/>
    <col min="14347" max="14347" width="4.7109375" style="576" bestFit="1" customWidth="1"/>
    <col min="14348" max="14592" width="9.140625" style="576"/>
    <col min="14593" max="14593" width="9.85546875" style="576" bestFit="1" customWidth="1"/>
    <col min="14594" max="14602" width="13.5703125" style="576" bestFit="1" customWidth="1"/>
    <col min="14603" max="14603" width="4.7109375" style="576" bestFit="1" customWidth="1"/>
    <col min="14604" max="14848" width="9.140625" style="576"/>
    <col min="14849" max="14849" width="9.85546875" style="576" bestFit="1" customWidth="1"/>
    <col min="14850" max="14858" width="13.5703125" style="576" bestFit="1" customWidth="1"/>
    <col min="14859" max="14859" width="4.7109375" style="576" bestFit="1" customWidth="1"/>
    <col min="14860" max="15104" width="9.140625" style="576"/>
    <col min="15105" max="15105" width="9.85546875" style="576" bestFit="1" customWidth="1"/>
    <col min="15106" max="15114" width="13.5703125" style="576" bestFit="1" customWidth="1"/>
    <col min="15115" max="15115" width="4.7109375" style="576" bestFit="1" customWidth="1"/>
    <col min="15116" max="15360" width="9.140625" style="576"/>
    <col min="15361" max="15361" width="9.85546875" style="576" bestFit="1" customWidth="1"/>
    <col min="15362" max="15370" width="13.5703125" style="576" bestFit="1" customWidth="1"/>
    <col min="15371" max="15371" width="4.7109375" style="576" bestFit="1" customWidth="1"/>
    <col min="15372" max="15616" width="9.140625" style="576"/>
    <col min="15617" max="15617" width="9.85546875" style="576" bestFit="1" customWidth="1"/>
    <col min="15618" max="15626" width="13.5703125" style="576" bestFit="1" customWidth="1"/>
    <col min="15627" max="15627" width="4.7109375" style="576" bestFit="1" customWidth="1"/>
    <col min="15628" max="15872" width="9.140625" style="576"/>
    <col min="15873" max="15873" width="9.85546875" style="576" bestFit="1" customWidth="1"/>
    <col min="15874" max="15882" width="13.5703125" style="576" bestFit="1" customWidth="1"/>
    <col min="15883" max="15883" width="4.7109375" style="576" bestFit="1" customWidth="1"/>
    <col min="15884" max="16128" width="9.140625" style="576"/>
    <col min="16129" max="16129" width="9.85546875" style="576" bestFit="1" customWidth="1"/>
    <col min="16130" max="16138" width="13.5703125" style="576" bestFit="1" customWidth="1"/>
    <col min="16139" max="16139" width="4.7109375" style="576" bestFit="1" customWidth="1"/>
    <col min="16140" max="16384" width="9.140625" style="576"/>
  </cols>
  <sheetData>
    <row r="1" spans="1:10" ht="13.5" customHeight="1" x14ac:dyDescent="0.2">
      <c r="A1" s="1010" t="s">
        <v>883</v>
      </c>
      <c r="B1" s="1010"/>
      <c r="C1" s="1010"/>
      <c r="D1" s="1010"/>
      <c r="E1" s="1010"/>
      <c r="F1" s="1010"/>
      <c r="G1" s="1010"/>
    </row>
    <row r="2" spans="1:10" s="731" customFormat="1" ht="27.75" customHeight="1" x14ac:dyDescent="0.2">
      <c r="A2" s="1028" t="s">
        <v>316</v>
      </c>
      <c r="B2" s="1046" t="s">
        <v>114</v>
      </c>
      <c r="C2" s="1047"/>
      <c r="D2" s="1048"/>
      <c r="E2" s="1046" t="s">
        <v>115</v>
      </c>
      <c r="F2" s="1047"/>
      <c r="G2" s="1048"/>
      <c r="H2" s="1046" t="s">
        <v>116</v>
      </c>
      <c r="I2" s="1047"/>
      <c r="J2" s="1048"/>
    </row>
    <row r="3" spans="1:10" s="579" customFormat="1" ht="39" customHeight="1" x14ac:dyDescent="0.2">
      <c r="A3" s="1029"/>
      <c r="B3" s="613" t="s">
        <v>317</v>
      </c>
      <c r="C3" s="613" t="s">
        <v>149</v>
      </c>
      <c r="D3" s="613" t="s">
        <v>1052</v>
      </c>
      <c r="E3" s="613" t="s">
        <v>317</v>
      </c>
      <c r="F3" s="613" t="s">
        <v>149</v>
      </c>
      <c r="G3" s="613" t="s">
        <v>1052</v>
      </c>
      <c r="H3" s="613" t="s">
        <v>317</v>
      </c>
      <c r="I3" s="613" t="s">
        <v>149</v>
      </c>
      <c r="J3" s="613" t="s">
        <v>1052</v>
      </c>
    </row>
    <row r="4" spans="1:10" s="731" customFormat="1" ht="18" customHeight="1" x14ac:dyDescent="0.2">
      <c r="A4" s="619" t="s">
        <v>72</v>
      </c>
      <c r="B4" s="723">
        <v>5377</v>
      </c>
      <c r="C4" s="723">
        <v>4089</v>
      </c>
      <c r="D4" s="812">
        <v>76.046122373070489</v>
      </c>
      <c r="E4" s="723">
        <v>1949</v>
      </c>
      <c r="F4" s="723">
        <v>1989</v>
      </c>
      <c r="G4" s="812">
        <v>102.05233453052847</v>
      </c>
      <c r="H4" s="748">
        <v>295</v>
      </c>
      <c r="I4" s="748">
        <v>15</v>
      </c>
      <c r="J4" s="810">
        <v>5.0847457627118651</v>
      </c>
    </row>
    <row r="5" spans="1:10" s="731" customFormat="1" ht="18" customHeight="1" x14ac:dyDescent="0.2">
      <c r="A5" s="619" t="s">
        <v>75</v>
      </c>
      <c r="B5" s="723">
        <v>5413</v>
      </c>
      <c r="C5" s="723">
        <v>3792</v>
      </c>
      <c r="D5" s="812">
        <v>70.053574727507851</v>
      </c>
      <c r="E5" s="723">
        <v>1943</v>
      </c>
      <c r="F5" s="723">
        <v>1938</v>
      </c>
      <c r="G5" s="812">
        <v>99.742665980442609</v>
      </c>
      <c r="H5" s="748">
        <v>297</v>
      </c>
      <c r="I5" s="748">
        <v>3</v>
      </c>
      <c r="J5" s="810">
        <v>1.0101010101010102</v>
      </c>
    </row>
    <row r="6" spans="1:10" s="731" customFormat="1" ht="18" customHeight="1" x14ac:dyDescent="0.2">
      <c r="A6" s="580" t="s">
        <v>74</v>
      </c>
      <c r="B6" s="626">
        <v>5380</v>
      </c>
      <c r="C6" s="626">
        <v>3352</v>
      </c>
      <c r="D6" s="813">
        <v>62.304832713754642</v>
      </c>
      <c r="E6" s="626">
        <v>1949</v>
      </c>
      <c r="F6" s="626">
        <v>1855</v>
      </c>
      <c r="G6" s="813">
        <v>95.177013853258089</v>
      </c>
      <c r="H6" s="625">
        <v>296</v>
      </c>
      <c r="I6" s="625">
        <v>3</v>
      </c>
      <c r="J6" s="788">
        <v>1.0135135135135136</v>
      </c>
    </row>
    <row r="7" spans="1:10" s="731" customFormat="1" ht="18" customHeight="1" x14ac:dyDescent="0.2">
      <c r="A7" s="580" t="s">
        <v>73</v>
      </c>
      <c r="B7" s="626">
        <v>5369</v>
      </c>
      <c r="C7" s="626">
        <v>3303</v>
      </c>
      <c r="D7" s="813">
        <v>61.519836096107284</v>
      </c>
      <c r="E7" s="626">
        <v>1947</v>
      </c>
      <c r="F7" s="626">
        <v>1854</v>
      </c>
      <c r="G7" s="813">
        <v>95.223420647149453</v>
      </c>
      <c r="H7" s="625">
        <v>295</v>
      </c>
      <c r="I7" s="625">
        <v>0</v>
      </c>
      <c r="J7" s="788">
        <v>0</v>
      </c>
    </row>
    <row r="8" spans="1:10" s="731" customFormat="1" ht="18" customHeight="1" x14ac:dyDescent="0.2">
      <c r="A8" s="580" t="s">
        <v>799</v>
      </c>
      <c r="B8" s="626">
        <v>5377</v>
      </c>
      <c r="C8" s="626">
        <v>3481</v>
      </c>
      <c r="D8" s="813">
        <v>64.738701878370847</v>
      </c>
      <c r="E8" s="626">
        <v>1944</v>
      </c>
      <c r="F8" s="626">
        <v>1872</v>
      </c>
      <c r="G8" s="813">
        <v>96.296296296296291</v>
      </c>
      <c r="H8" s="625">
        <v>295</v>
      </c>
      <c r="I8" s="625">
        <v>3</v>
      </c>
      <c r="J8" s="788">
        <v>1.0169491525423728</v>
      </c>
    </row>
    <row r="9" spans="1:10" s="731" customFormat="1" ht="18" customHeight="1" x14ac:dyDescent="0.2">
      <c r="A9" s="580" t="s">
        <v>960</v>
      </c>
      <c r="B9" s="626">
        <v>5399</v>
      </c>
      <c r="C9" s="626">
        <v>3624</v>
      </c>
      <c r="D9" s="813">
        <v>33.561770698277456</v>
      </c>
      <c r="E9" s="626">
        <v>1941</v>
      </c>
      <c r="F9" s="626">
        <v>1886</v>
      </c>
      <c r="G9" s="813">
        <v>97.166409067490989</v>
      </c>
      <c r="H9" s="625">
        <v>296</v>
      </c>
      <c r="I9" s="625">
        <v>1</v>
      </c>
      <c r="J9" s="788">
        <v>0.33783783783783783</v>
      </c>
    </row>
    <row r="10" spans="1:10" s="731" customFormat="1" ht="18" customHeight="1" x14ac:dyDescent="0.2">
      <c r="A10" s="580" t="s">
        <v>1066</v>
      </c>
      <c r="B10" s="626">
        <v>5413</v>
      </c>
      <c r="C10" s="626">
        <v>3605</v>
      </c>
      <c r="D10" s="813">
        <v>66.598928505449834</v>
      </c>
      <c r="E10" s="626">
        <v>1943</v>
      </c>
      <c r="F10" s="626">
        <v>1886</v>
      </c>
      <c r="G10" s="813">
        <v>97.066392177045799</v>
      </c>
      <c r="H10" s="625">
        <v>297</v>
      </c>
      <c r="I10" s="625">
        <v>2</v>
      </c>
      <c r="J10" s="788">
        <v>0.67340067340067333</v>
      </c>
    </row>
    <row r="11" spans="1:10" s="731" customFormat="1" ht="13.5" customHeight="1" x14ac:dyDescent="0.2">
      <c r="A11" s="725" t="s">
        <v>946</v>
      </c>
      <c r="B11" s="717"/>
      <c r="C11" s="717"/>
      <c r="D11" s="814"/>
      <c r="E11" s="717"/>
      <c r="F11" s="717"/>
      <c r="G11" s="814"/>
    </row>
    <row r="12" spans="1:10" s="731" customFormat="1" ht="15" customHeight="1" x14ac:dyDescent="0.2">
      <c r="A12" s="1042" t="s">
        <v>1077</v>
      </c>
      <c r="B12" s="1042"/>
      <c r="C12" s="1042"/>
      <c r="D12" s="1042"/>
      <c r="E12" s="1042"/>
      <c r="F12" s="1042"/>
      <c r="G12" s="1042"/>
    </row>
    <row r="13" spans="1:10" s="731" customFormat="1" ht="28.35" customHeight="1" x14ac:dyDescent="0.2">
      <c r="A13" s="976" t="s">
        <v>108</v>
      </c>
      <c r="B13" s="976"/>
      <c r="C13" s="976"/>
      <c r="D13" s="976"/>
      <c r="E13" s="976"/>
      <c r="F13" s="976"/>
      <c r="G13" s="976"/>
    </row>
  </sheetData>
  <mergeCells count="7">
    <mergeCell ref="H2:J2"/>
    <mergeCell ref="A12:G12"/>
    <mergeCell ref="A13:G13"/>
    <mergeCell ref="A1:G1"/>
    <mergeCell ref="A2:A3"/>
    <mergeCell ref="B2:D2"/>
    <mergeCell ref="E2:G2"/>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6"/>
  <sheetViews>
    <sheetView zoomScaleNormal="100" workbookViewId="0">
      <selection activeCell="D5" sqref="D5:D11"/>
    </sheetView>
  </sheetViews>
  <sheetFormatPr defaultColWidth="9.140625" defaultRowHeight="12.75" x14ac:dyDescent="0.2"/>
  <cols>
    <col min="1" max="1" width="7" style="576" bestFit="1" customWidth="1"/>
    <col min="2" max="2" width="35.140625" style="576" bestFit="1" customWidth="1"/>
    <col min="3" max="3" width="14.7109375" style="576" bestFit="1" customWidth="1"/>
    <col min="4" max="4" width="21.42578125" style="576" customWidth="1"/>
    <col min="5" max="9" width="14.7109375" style="576" bestFit="1" customWidth="1"/>
    <col min="10" max="10" width="11.7109375" style="576" bestFit="1" customWidth="1"/>
    <col min="11" max="11" width="7.7109375" style="576" bestFit="1" customWidth="1"/>
    <col min="12" max="16384" width="9.140625" style="576"/>
  </cols>
  <sheetData>
    <row r="1" spans="1:10" x14ac:dyDescent="0.2">
      <c r="A1" s="902" t="s">
        <v>876</v>
      </c>
      <c r="B1" s="902"/>
      <c r="C1" s="902"/>
      <c r="D1" s="902"/>
      <c r="E1" s="902"/>
      <c r="F1" s="902"/>
      <c r="G1" s="902"/>
      <c r="H1" s="902"/>
      <c r="I1" s="902"/>
      <c r="J1" s="902"/>
    </row>
    <row r="2" spans="1:10" s="579" customFormat="1" ht="38.25" x14ac:dyDescent="0.2">
      <c r="A2" s="585" t="s">
        <v>48</v>
      </c>
      <c r="B2" s="585" t="s">
        <v>49</v>
      </c>
      <c r="C2" s="585" t="s">
        <v>842</v>
      </c>
      <c r="D2" s="585" t="s">
        <v>50</v>
      </c>
      <c r="E2" s="585" t="s">
        <v>51</v>
      </c>
      <c r="F2" s="585" t="s">
        <v>52</v>
      </c>
      <c r="G2" s="586" t="s">
        <v>53</v>
      </c>
      <c r="H2" s="586" t="s">
        <v>54</v>
      </c>
      <c r="I2" s="586" t="s">
        <v>55</v>
      </c>
      <c r="J2" s="586" t="s">
        <v>1106</v>
      </c>
    </row>
    <row r="3" spans="1:10" s="579" customFormat="1" ht="15" x14ac:dyDescent="0.25">
      <c r="A3" s="587">
        <v>1</v>
      </c>
      <c r="B3" s="588" t="s">
        <v>1107</v>
      </c>
      <c r="C3" s="589">
        <v>44056</v>
      </c>
      <c r="D3" s="589" t="s">
        <v>1108</v>
      </c>
      <c r="E3" s="590" t="s">
        <v>425</v>
      </c>
      <c r="F3" s="591">
        <v>4600000</v>
      </c>
      <c r="G3" s="592">
        <v>10</v>
      </c>
      <c r="H3" s="592">
        <v>5</v>
      </c>
      <c r="I3" s="592">
        <v>15</v>
      </c>
      <c r="J3" s="593">
        <v>6.9</v>
      </c>
    </row>
    <row r="4" spans="1:10" s="579" customFormat="1" ht="15" x14ac:dyDescent="0.25">
      <c r="A4" s="587">
        <v>2</v>
      </c>
      <c r="B4" s="588" t="s">
        <v>1109</v>
      </c>
      <c r="C4" s="589">
        <v>44071</v>
      </c>
      <c r="D4" s="589" t="s">
        <v>1110</v>
      </c>
      <c r="E4" s="590" t="s">
        <v>425</v>
      </c>
      <c r="F4" s="591">
        <v>433200</v>
      </c>
      <c r="G4" s="592">
        <v>10</v>
      </c>
      <c r="H4" s="592">
        <v>95</v>
      </c>
      <c r="I4" s="592">
        <v>105</v>
      </c>
      <c r="J4" s="593">
        <v>4.55</v>
      </c>
    </row>
    <row r="5" spans="1:10" s="579" customFormat="1" ht="15" x14ac:dyDescent="0.25">
      <c r="A5" s="587">
        <v>3</v>
      </c>
      <c r="B5" s="588" t="s">
        <v>1111</v>
      </c>
      <c r="C5" s="589">
        <v>44046</v>
      </c>
      <c r="D5" s="589" t="s">
        <v>1112</v>
      </c>
      <c r="E5" s="590" t="s">
        <v>425</v>
      </c>
      <c r="F5" s="591">
        <v>90465693</v>
      </c>
      <c r="G5" s="592">
        <v>10</v>
      </c>
      <c r="H5" s="592">
        <v>100</v>
      </c>
      <c r="I5" s="592">
        <v>110</v>
      </c>
      <c r="J5" s="593">
        <v>995.12</v>
      </c>
    </row>
    <row r="6" spans="1:10" s="579" customFormat="1" ht="16.5" customHeight="1" x14ac:dyDescent="0.25">
      <c r="A6" s="587">
        <v>4</v>
      </c>
      <c r="B6" s="588" t="s">
        <v>1113</v>
      </c>
      <c r="C6" s="589">
        <v>44055</v>
      </c>
      <c r="D6" s="589" t="s">
        <v>1112</v>
      </c>
      <c r="E6" s="590" t="s">
        <v>425</v>
      </c>
      <c r="F6" s="591">
        <v>3823872</v>
      </c>
      <c r="G6" s="592">
        <v>10</v>
      </c>
      <c r="H6" s="592">
        <v>774</v>
      </c>
      <c r="I6" s="592">
        <v>784</v>
      </c>
      <c r="J6" s="593">
        <v>299.79000000000002</v>
      </c>
    </row>
    <row r="7" spans="1:10" s="579" customFormat="1" ht="18.75" customHeight="1" x14ac:dyDescent="0.25">
      <c r="A7" s="587">
        <v>5</v>
      </c>
      <c r="B7" s="588" t="s">
        <v>1114</v>
      </c>
      <c r="C7" s="589">
        <v>44054</v>
      </c>
      <c r="D7" s="589" t="s">
        <v>1112</v>
      </c>
      <c r="E7" s="590" t="s">
        <v>425</v>
      </c>
      <c r="F7" s="591">
        <v>26178777</v>
      </c>
      <c r="G7" s="592">
        <v>10</v>
      </c>
      <c r="H7" s="592">
        <v>560</v>
      </c>
      <c r="I7" s="592">
        <v>570</v>
      </c>
      <c r="J7" s="593">
        <v>1492.19</v>
      </c>
    </row>
    <row r="8" spans="1:10" s="579" customFormat="1" ht="16.5" customHeight="1" x14ac:dyDescent="0.25">
      <c r="A8" s="587">
        <v>6</v>
      </c>
      <c r="B8" s="588" t="s">
        <v>1115</v>
      </c>
      <c r="C8" s="589">
        <v>44063</v>
      </c>
      <c r="D8" s="589" t="s">
        <v>1112</v>
      </c>
      <c r="E8" s="590" t="s">
        <v>425</v>
      </c>
      <c r="F8" s="591">
        <v>617764960</v>
      </c>
      <c r="G8" s="592">
        <v>2</v>
      </c>
      <c r="H8" s="592">
        <v>48</v>
      </c>
      <c r="I8" s="592">
        <v>50</v>
      </c>
      <c r="J8" s="593">
        <v>3088.82</v>
      </c>
    </row>
    <row r="9" spans="1:10" s="579" customFormat="1" ht="16.5" customHeight="1" x14ac:dyDescent="0.25">
      <c r="A9" s="587">
        <v>7</v>
      </c>
      <c r="B9" s="588" t="s">
        <v>1116</v>
      </c>
      <c r="C9" s="589">
        <v>44068</v>
      </c>
      <c r="D9" s="589" t="s">
        <v>1112</v>
      </c>
      <c r="E9" s="590" t="s">
        <v>425</v>
      </c>
      <c r="F9" s="591">
        <v>16107859</v>
      </c>
      <c r="G9" s="592">
        <v>10</v>
      </c>
      <c r="H9" s="592">
        <v>62</v>
      </c>
      <c r="I9" s="592">
        <v>72</v>
      </c>
      <c r="J9" s="593">
        <v>115.98</v>
      </c>
    </row>
    <row r="10" spans="1:10" s="579" customFormat="1" ht="16.5" customHeight="1" x14ac:dyDescent="0.25">
      <c r="A10" s="587">
        <v>8</v>
      </c>
      <c r="B10" s="588" t="s">
        <v>1117</v>
      </c>
      <c r="C10" s="589">
        <v>44068</v>
      </c>
      <c r="D10" s="589" t="s">
        <v>1112</v>
      </c>
      <c r="E10" s="590" t="s">
        <v>425</v>
      </c>
      <c r="F10" s="591">
        <v>5526848</v>
      </c>
      <c r="G10" s="592">
        <v>10</v>
      </c>
      <c r="H10" s="592">
        <v>35</v>
      </c>
      <c r="I10" s="592">
        <v>45</v>
      </c>
      <c r="J10" s="593">
        <v>24.87</v>
      </c>
    </row>
    <row r="11" spans="1:10" s="579" customFormat="1" ht="16.5" customHeight="1" x14ac:dyDescent="0.25">
      <c r="A11" s="587">
        <v>9</v>
      </c>
      <c r="B11" s="588" t="s">
        <v>1118</v>
      </c>
      <c r="C11" s="589">
        <v>44071</v>
      </c>
      <c r="D11" s="589" t="s">
        <v>1112</v>
      </c>
      <c r="E11" s="590" t="s">
        <v>425</v>
      </c>
      <c r="F11" s="591">
        <v>10604563</v>
      </c>
      <c r="G11" s="592">
        <v>5</v>
      </c>
      <c r="H11" s="592">
        <v>70</v>
      </c>
      <c r="I11" s="592">
        <v>75</v>
      </c>
      <c r="J11" s="593">
        <v>79.53</v>
      </c>
    </row>
    <row r="12" spans="1:10" s="579" customFormat="1" ht="15" x14ac:dyDescent="0.25">
      <c r="A12" s="594"/>
      <c r="B12" s="595"/>
      <c r="C12" s="596"/>
      <c r="D12" s="596"/>
      <c r="E12" s="597"/>
      <c r="F12" s="598"/>
      <c r="G12" s="599"/>
      <c r="H12" s="599"/>
      <c r="I12" s="599"/>
      <c r="J12" s="600"/>
    </row>
    <row r="13" spans="1:10" s="579" customFormat="1" ht="12" x14ac:dyDescent="0.2">
      <c r="A13" s="905" t="s">
        <v>945</v>
      </c>
      <c r="B13" s="905"/>
      <c r="C13" s="905"/>
      <c r="D13" s="905"/>
      <c r="E13" s="905"/>
      <c r="F13" s="905"/>
    </row>
    <row r="14" spans="1:10" s="579" customFormat="1" ht="15.75" x14ac:dyDescent="0.25">
      <c r="A14" s="601" t="s">
        <v>944</v>
      </c>
      <c r="B14" s="602"/>
      <c r="C14" s="602"/>
      <c r="D14" s="602"/>
      <c r="E14" s="602"/>
      <c r="F14" s="602"/>
    </row>
    <row r="15" spans="1:10" s="579" customFormat="1" ht="12" x14ac:dyDescent="0.2">
      <c r="A15" s="906" t="s">
        <v>56</v>
      </c>
      <c r="B15" s="906"/>
      <c r="C15" s="906"/>
      <c r="D15" s="906"/>
      <c r="E15" s="906"/>
      <c r="F15" s="906"/>
    </row>
    <row r="16" spans="1:10" s="579" customFormat="1" ht="8.25" x14ac:dyDescent="0.2"/>
  </sheetData>
  <mergeCells count="3">
    <mergeCell ref="A1:J1"/>
    <mergeCell ref="A13:F13"/>
    <mergeCell ref="A15:F15"/>
  </mergeCells>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4"/>
  <sheetViews>
    <sheetView zoomScaleNormal="100" workbookViewId="0">
      <selection activeCell="J15" sqref="J15"/>
    </sheetView>
  </sheetViews>
  <sheetFormatPr defaultRowHeight="12.75" x14ac:dyDescent="0.2"/>
  <cols>
    <col min="1" max="8" width="14.7109375" style="576" bestFit="1" customWidth="1"/>
    <col min="9" max="9" width="4.7109375" style="576" bestFit="1" customWidth="1"/>
    <col min="10" max="256" width="9.140625" style="576"/>
    <col min="257" max="264" width="14.7109375" style="576" bestFit="1" customWidth="1"/>
    <col min="265" max="265" width="4.7109375" style="576" bestFit="1" customWidth="1"/>
    <col min="266" max="512" width="9.140625" style="576"/>
    <col min="513" max="520" width="14.7109375" style="576" bestFit="1" customWidth="1"/>
    <col min="521" max="521" width="4.7109375" style="576" bestFit="1" customWidth="1"/>
    <col min="522" max="768" width="9.140625" style="576"/>
    <col min="769" max="776" width="14.7109375" style="576" bestFit="1" customWidth="1"/>
    <col min="777" max="777" width="4.7109375" style="576" bestFit="1" customWidth="1"/>
    <col min="778" max="1024" width="9.140625" style="576"/>
    <col min="1025" max="1032" width="14.7109375" style="576" bestFit="1" customWidth="1"/>
    <col min="1033" max="1033" width="4.7109375" style="576" bestFit="1" customWidth="1"/>
    <col min="1034" max="1280" width="9.140625" style="576"/>
    <col min="1281" max="1288" width="14.7109375" style="576" bestFit="1" customWidth="1"/>
    <col min="1289" max="1289" width="4.7109375" style="576" bestFit="1" customWidth="1"/>
    <col min="1290" max="1536" width="9.140625" style="576"/>
    <col min="1537" max="1544" width="14.7109375" style="576" bestFit="1" customWidth="1"/>
    <col min="1545" max="1545" width="4.7109375" style="576" bestFit="1" customWidth="1"/>
    <col min="1546" max="1792" width="9.140625" style="576"/>
    <col min="1793" max="1800" width="14.7109375" style="576" bestFit="1" customWidth="1"/>
    <col min="1801" max="1801" width="4.7109375" style="576" bestFit="1" customWidth="1"/>
    <col min="1802" max="2048" width="9.140625" style="576"/>
    <col min="2049" max="2056" width="14.7109375" style="576" bestFit="1" customWidth="1"/>
    <col min="2057" max="2057" width="4.7109375" style="576" bestFit="1" customWidth="1"/>
    <col min="2058" max="2304" width="9.140625" style="576"/>
    <col min="2305" max="2312" width="14.7109375" style="576" bestFit="1" customWidth="1"/>
    <col min="2313" max="2313" width="4.7109375" style="576" bestFit="1" customWidth="1"/>
    <col min="2314" max="2560" width="9.140625" style="576"/>
    <col min="2561" max="2568" width="14.7109375" style="576" bestFit="1" customWidth="1"/>
    <col min="2569" max="2569" width="4.7109375" style="576" bestFit="1" customWidth="1"/>
    <col min="2570" max="2816" width="9.140625" style="576"/>
    <col min="2817" max="2824" width="14.7109375" style="576" bestFit="1" customWidth="1"/>
    <col min="2825" max="2825" width="4.7109375" style="576" bestFit="1" customWidth="1"/>
    <col min="2826" max="3072" width="9.140625" style="576"/>
    <col min="3073" max="3080" width="14.7109375" style="576" bestFit="1" customWidth="1"/>
    <col min="3081" max="3081" width="4.7109375" style="576" bestFit="1" customWidth="1"/>
    <col min="3082" max="3328" width="9.140625" style="576"/>
    <col min="3329" max="3336" width="14.7109375" style="576" bestFit="1" customWidth="1"/>
    <col min="3337" max="3337" width="4.7109375" style="576" bestFit="1" customWidth="1"/>
    <col min="3338" max="3584" width="9.140625" style="576"/>
    <col min="3585" max="3592" width="14.7109375" style="576" bestFit="1" customWidth="1"/>
    <col min="3593" max="3593" width="4.7109375" style="576" bestFit="1" customWidth="1"/>
    <col min="3594" max="3840" width="9.140625" style="576"/>
    <col min="3841" max="3848" width="14.7109375" style="576" bestFit="1" customWidth="1"/>
    <col min="3849" max="3849" width="4.7109375" style="576" bestFit="1" customWidth="1"/>
    <col min="3850" max="4096" width="9.140625" style="576"/>
    <col min="4097" max="4104" width="14.7109375" style="576" bestFit="1" customWidth="1"/>
    <col min="4105" max="4105" width="4.7109375" style="576" bestFit="1" customWidth="1"/>
    <col min="4106" max="4352" width="9.140625" style="576"/>
    <col min="4353" max="4360" width="14.7109375" style="576" bestFit="1" customWidth="1"/>
    <col min="4361" max="4361" width="4.7109375" style="576" bestFit="1" customWidth="1"/>
    <col min="4362" max="4608" width="9.140625" style="576"/>
    <col min="4609" max="4616" width="14.7109375" style="576" bestFit="1" customWidth="1"/>
    <col min="4617" max="4617" width="4.7109375" style="576" bestFit="1" customWidth="1"/>
    <col min="4618" max="4864" width="9.140625" style="576"/>
    <col min="4865" max="4872" width="14.7109375" style="576" bestFit="1" customWidth="1"/>
    <col min="4873" max="4873" width="4.7109375" style="576" bestFit="1" customWidth="1"/>
    <col min="4874" max="5120" width="9.140625" style="576"/>
    <col min="5121" max="5128" width="14.7109375" style="576" bestFit="1" customWidth="1"/>
    <col min="5129" max="5129" width="4.7109375" style="576" bestFit="1" customWidth="1"/>
    <col min="5130" max="5376" width="9.140625" style="576"/>
    <col min="5377" max="5384" width="14.7109375" style="576" bestFit="1" customWidth="1"/>
    <col min="5385" max="5385" width="4.7109375" style="576" bestFit="1" customWidth="1"/>
    <col min="5386" max="5632" width="9.140625" style="576"/>
    <col min="5633" max="5640" width="14.7109375" style="576" bestFit="1" customWidth="1"/>
    <col min="5641" max="5641" width="4.7109375" style="576" bestFit="1" customWidth="1"/>
    <col min="5642" max="5888" width="9.140625" style="576"/>
    <col min="5889" max="5896" width="14.7109375" style="576" bestFit="1" customWidth="1"/>
    <col min="5897" max="5897" width="4.7109375" style="576" bestFit="1" customWidth="1"/>
    <col min="5898" max="6144" width="9.140625" style="576"/>
    <col min="6145" max="6152" width="14.7109375" style="576" bestFit="1" customWidth="1"/>
    <col min="6153" max="6153" width="4.7109375" style="576" bestFit="1" customWidth="1"/>
    <col min="6154" max="6400" width="9.140625" style="576"/>
    <col min="6401" max="6408" width="14.7109375" style="576" bestFit="1" customWidth="1"/>
    <col min="6409" max="6409" width="4.7109375" style="576" bestFit="1" customWidth="1"/>
    <col min="6410" max="6656" width="9.140625" style="576"/>
    <col min="6657" max="6664" width="14.7109375" style="576" bestFit="1" customWidth="1"/>
    <col min="6665" max="6665" width="4.7109375" style="576" bestFit="1" customWidth="1"/>
    <col min="6666" max="6912" width="9.140625" style="576"/>
    <col min="6913" max="6920" width="14.7109375" style="576" bestFit="1" customWidth="1"/>
    <col min="6921" max="6921" width="4.7109375" style="576" bestFit="1" customWidth="1"/>
    <col min="6922" max="7168" width="9.140625" style="576"/>
    <col min="7169" max="7176" width="14.7109375" style="576" bestFit="1" customWidth="1"/>
    <col min="7177" max="7177" width="4.7109375" style="576" bestFit="1" customWidth="1"/>
    <col min="7178" max="7424" width="9.140625" style="576"/>
    <col min="7425" max="7432" width="14.7109375" style="576" bestFit="1" customWidth="1"/>
    <col min="7433" max="7433" width="4.7109375" style="576" bestFit="1" customWidth="1"/>
    <col min="7434" max="7680" width="9.140625" style="576"/>
    <col min="7681" max="7688" width="14.7109375" style="576" bestFit="1" customWidth="1"/>
    <col min="7689" max="7689" width="4.7109375" style="576" bestFit="1" customWidth="1"/>
    <col min="7690" max="7936" width="9.140625" style="576"/>
    <col min="7937" max="7944" width="14.7109375" style="576" bestFit="1" customWidth="1"/>
    <col min="7945" max="7945" width="4.7109375" style="576" bestFit="1" customWidth="1"/>
    <col min="7946" max="8192" width="9.140625" style="576"/>
    <col min="8193" max="8200" width="14.7109375" style="576" bestFit="1" customWidth="1"/>
    <col min="8201" max="8201" width="4.7109375" style="576" bestFit="1" customWidth="1"/>
    <col min="8202" max="8448" width="9.140625" style="576"/>
    <col min="8449" max="8456" width="14.7109375" style="576" bestFit="1" customWidth="1"/>
    <col min="8457" max="8457" width="4.7109375" style="576" bestFit="1" customWidth="1"/>
    <col min="8458" max="8704" width="9.140625" style="576"/>
    <col min="8705" max="8712" width="14.7109375" style="576" bestFit="1" customWidth="1"/>
    <col min="8713" max="8713" width="4.7109375" style="576" bestFit="1" customWidth="1"/>
    <col min="8714" max="8960" width="9.140625" style="576"/>
    <col min="8961" max="8968" width="14.7109375" style="576" bestFit="1" customWidth="1"/>
    <col min="8969" max="8969" width="4.7109375" style="576" bestFit="1" customWidth="1"/>
    <col min="8970" max="9216" width="9.140625" style="576"/>
    <col min="9217" max="9224" width="14.7109375" style="576" bestFit="1" customWidth="1"/>
    <col min="9225" max="9225" width="4.7109375" style="576" bestFit="1" customWidth="1"/>
    <col min="9226" max="9472" width="9.140625" style="576"/>
    <col min="9473" max="9480" width="14.7109375" style="576" bestFit="1" customWidth="1"/>
    <col min="9481" max="9481" width="4.7109375" style="576" bestFit="1" customWidth="1"/>
    <col min="9482" max="9728" width="9.140625" style="576"/>
    <col min="9729" max="9736" width="14.7109375" style="576" bestFit="1" customWidth="1"/>
    <col min="9737" max="9737" width="4.7109375" style="576" bestFit="1" customWidth="1"/>
    <col min="9738" max="9984" width="9.140625" style="576"/>
    <col min="9985" max="9992" width="14.7109375" style="576" bestFit="1" customWidth="1"/>
    <col min="9993" max="9993" width="4.7109375" style="576" bestFit="1" customWidth="1"/>
    <col min="9994" max="10240" width="9.140625" style="576"/>
    <col min="10241" max="10248" width="14.7109375" style="576" bestFit="1" customWidth="1"/>
    <col min="10249" max="10249" width="4.7109375" style="576" bestFit="1" customWidth="1"/>
    <col min="10250" max="10496" width="9.140625" style="576"/>
    <col min="10497" max="10504" width="14.7109375" style="576" bestFit="1" customWidth="1"/>
    <col min="10505" max="10505" width="4.7109375" style="576" bestFit="1" customWidth="1"/>
    <col min="10506" max="10752" width="9.140625" style="576"/>
    <col min="10753" max="10760" width="14.7109375" style="576" bestFit="1" customWidth="1"/>
    <col min="10761" max="10761" width="4.7109375" style="576" bestFit="1" customWidth="1"/>
    <col min="10762" max="11008" width="9.140625" style="576"/>
    <col min="11009" max="11016" width="14.7109375" style="576" bestFit="1" customWidth="1"/>
    <col min="11017" max="11017" width="4.7109375" style="576" bestFit="1" customWidth="1"/>
    <col min="11018" max="11264" width="9.140625" style="576"/>
    <col min="11265" max="11272" width="14.7109375" style="576" bestFit="1" customWidth="1"/>
    <col min="11273" max="11273" width="4.7109375" style="576" bestFit="1" customWidth="1"/>
    <col min="11274" max="11520" width="9.140625" style="576"/>
    <col min="11521" max="11528" width="14.7109375" style="576" bestFit="1" customWidth="1"/>
    <col min="11529" max="11529" width="4.7109375" style="576" bestFit="1" customWidth="1"/>
    <col min="11530" max="11776" width="9.140625" style="576"/>
    <col min="11777" max="11784" width="14.7109375" style="576" bestFit="1" customWidth="1"/>
    <col min="11785" max="11785" width="4.7109375" style="576" bestFit="1" customWidth="1"/>
    <col min="11786" max="12032" width="9.140625" style="576"/>
    <col min="12033" max="12040" width="14.7109375" style="576" bestFit="1" customWidth="1"/>
    <col min="12041" max="12041" width="4.7109375" style="576" bestFit="1" customWidth="1"/>
    <col min="12042" max="12288" width="9.140625" style="576"/>
    <col min="12289" max="12296" width="14.7109375" style="576" bestFit="1" customWidth="1"/>
    <col min="12297" max="12297" width="4.7109375" style="576" bestFit="1" customWidth="1"/>
    <col min="12298" max="12544" width="9.140625" style="576"/>
    <col min="12545" max="12552" width="14.7109375" style="576" bestFit="1" customWidth="1"/>
    <col min="12553" max="12553" width="4.7109375" style="576" bestFit="1" customWidth="1"/>
    <col min="12554" max="12800" width="9.140625" style="576"/>
    <col min="12801" max="12808" width="14.7109375" style="576" bestFit="1" customWidth="1"/>
    <col min="12809" max="12809" width="4.7109375" style="576" bestFit="1" customWidth="1"/>
    <col min="12810" max="13056" width="9.140625" style="576"/>
    <col min="13057" max="13064" width="14.7109375" style="576" bestFit="1" customWidth="1"/>
    <col min="13065" max="13065" width="4.7109375" style="576" bestFit="1" customWidth="1"/>
    <col min="13066" max="13312" width="9.140625" style="576"/>
    <col min="13313" max="13320" width="14.7109375" style="576" bestFit="1" customWidth="1"/>
    <col min="13321" max="13321" width="4.7109375" style="576" bestFit="1" customWidth="1"/>
    <col min="13322" max="13568" width="9.140625" style="576"/>
    <col min="13569" max="13576" width="14.7109375" style="576" bestFit="1" customWidth="1"/>
    <col min="13577" max="13577" width="4.7109375" style="576" bestFit="1" customWidth="1"/>
    <col min="13578" max="13824" width="9.140625" style="576"/>
    <col min="13825" max="13832" width="14.7109375" style="576" bestFit="1" customWidth="1"/>
    <col min="13833" max="13833" width="4.7109375" style="576" bestFit="1" customWidth="1"/>
    <col min="13834" max="14080" width="9.140625" style="576"/>
    <col min="14081" max="14088" width="14.7109375" style="576" bestFit="1" customWidth="1"/>
    <col min="14089" max="14089" width="4.7109375" style="576" bestFit="1" customWidth="1"/>
    <col min="14090" max="14336" width="9.140625" style="576"/>
    <col min="14337" max="14344" width="14.7109375" style="576" bestFit="1" customWidth="1"/>
    <col min="14345" max="14345" width="4.7109375" style="576" bestFit="1" customWidth="1"/>
    <col min="14346" max="14592" width="9.140625" style="576"/>
    <col min="14593" max="14600" width="14.7109375" style="576" bestFit="1" customWidth="1"/>
    <col min="14601" max="14601" width="4.7109375" style="576" bestFit="1" customWidth="1"/>
    <col min="14602" max="14848" width="9.140625" style="576"/>
    <col min="14849" max="14856" width="14.7109375" style="576" bestFit="1" customWidth="1"/>
    <col min="14857" max="14857" width="4.7109375" style="576" bestFit="1" customWidth="1"/>
    <col min="14858" max="15104" width="9.140625" style="576"/>
    <col min="15105" max="15112" width="14.7109375" style="576" bestFit="1" customWidth="1"/>
    <col min="15113" max="15113" width="4.7109375" style="576" bestFit="1" customWidth="1"/>
    <col min="15114" max="15360" width="9.140625" style="576"/>
    <col min="15361" max="15368" width="14.7109375" style="576" bestFit="1" customWidth="1"/>
    <col min="15369" max="15369" width="4.7109375" style="576" bestFit="1" customWidth="1"/>
    <col min="15370" max="15616" width="9.140625" style="576"/>
    <col min="15617" max="15624" width="14.7109375" style="576" bestFit="1" customWidth="1"/>
    <col min="15625" max="15625" width="4.7109375" style="576" bestFit="1" customWidth="1"/>
    <col min="15626" max="15872" width="9.140625" style="576"/>
    <col min="15873" max="15880" width="14.7109375" style="576" bestFit="1" customWidth="1"/>
    <col min="15881" max="15881" width="4.7109375" style="576" bestFit="1" customWidth="1"/>
    <col min="15882" max="16128" width="9.140625" style="576"/>
    <col min="16129" max="16136" width="14.7109375" style="576" bestFit="1" customWidth="1"/>
    <col min="16137" max="16137" width="4.7109375" style="576" bestFit="1" customWidth="1"/>
    <col min="16138" max="16384" width="9.140625" style="576"/>
  </cols>
  <sheetData>
    <row r="1" spans="1:8" ht="15.75" customHeight="1" x14ac:dyDescent="0.2">
      <c r="A1" s="815" t="s">
        <v>968</v>
      </c>
      <c r="B1" s="815"/>
      <c r="C1" s="815"/>
    </row>
    <row r="2" spans="1:8" ht="15.75" customHeight="1" x14ac:dyDescent="0.2">
      <c r="A2" s="815"/>
      <c r="B2" s="815"/>
      <c r="C2" s="815"/>
      <c r="H2" s="576" t="s">
        <v>885</v>
      </c>
    </row>
    <row r="3" spans="1:8" s="731" customFormat="1" ht="15.75" customHeight="1" x14ac:dyDescent="0.2">
      <c r="A3" s="577" t="s">
        <v>65</v>
      </c>
      <c r="B3" s="733" t="s">
        <v>318</v>
      </c>
      <c r="C3" s="733" t="s">
        <v>319</v>
      </c>
      <c r="D3" s="733" t="s">
        <v>320</v>
      </c>
      <c r="E3" s="733" t="s">
        <v>321</v>
      </c>
      <c r="F3" s="733" t="s">
        <v>322</v>
      </c>
      <c r="G3" s="733" t="s">
        <v>323</v>
      </c>
      <c r="H3" s="733" t="s">
        <v>324</v>
      </c>
    </row>
    <row r="4" spans="1:8" s="746" customFormat="1" ht="16.5" customHeight="1" x14ac:dyDescent="0.2">
      <c r="A4" s="619" t="s">
        <v>72</v>
      </c>
      <c r="B4" s="816">
        <v>1.77</v>
      </c>
      <c r="C4" s="816">
        <v>1.74</v>
      </c>
      <c r="D4" s="816">
        <v>1.7</v>
      </c>
      <c r="E4" s="816">
        <v>1.7456697859999999</v>
      </c>
      <c r="F4" s="816">
        <v>1.6196834090000001</v>
      </c>
      <c r="G4" s="816">
        <v>1.6847958089999999</v>
      </c>
      <c r="H4" s="816">
        <v>1.71</v>
      </c>
    </row>
    <row r="5" spans="1:8" s="746" customFormat="1" ht="16.5" customHeight="1" x14ac:dyDescent="0.2">
      <c r="A5" s="619" t="s">
        <v>75</v>
      </c>
      <c r="B5" s="816">
        <v>1.77</v>
      </c>
      <c r="C5" s="816">
        <v>1.66</v>
      </c>
      <c r="D5" s="816">
        <v>1.56</v>
      </c>
      <c r="E5" s="816">
        <v>1.717529858</v>
      </c>
      <c r="F5" s="816">
        <v>1.3369060939999999</v>
      </c>
      <c r="G5" s="816">
        <v>1.5479808349999999</v>
      </c>
      <c r="H5" s="816">
        <v>1.73</v>
      </c>
    </row>
    <row r="6" spans="1:8" s="731" customFormat="1" ht="18" customHeight="1" x14ac:dyDescent="0.2">
      <c r="A6" s="580" t="s">
        <v>74</v>
      </c>
      <c r="B6" s="817">
        <v>3.03</v>
      </c>
      <c r="C6" s="817">
        <v>2.81</v>
      </c>
      <c r="D6" s="817">
        <v>2.6</v>
      </c>
      <c r="E6" s="817">
        <v>2.8437730370000001</v>
      </c>
      <c r="F6" s="817">
        <v>1.971064465</v>
      </c>
      <c r="G6" s="817">
        <v>2.5081819959999998</v>
      </c>
      <c r="H6" s="817">
        <v>3.01</v>
      </c>
    </row>
    <row r="7" spans="1:8" s="731" customFormat="1" ht="18" customHeight="1" x14ac:dyDescent="0.2">
      <c r="A7" s="580" t="s">
        <v>73</v>
      </c>
      <c r="B7" s="817">
        <v>2.15</v>
      </c>
      <c r="C7" s="817">
        <v>2.04</v>
      </c>
      <c r="D7" s="817">
        <v>1.91</v>
      </c>
      <c r="E7" s="817">
        <v>2.048551588</v>
      </c>
      <c r="F7" s="817">
        <v>1.6476503140000001</v>
      </c>
      <c r="G7" s="817">
        <v>1.852370831</v>
      </c>
      <c r="H7" s="817">
        <v>2.0499999999999998</v>
      </c>
    </row>
    <row r="8" spans="1:8" s="731" customFormat="1" ht="18" customHeight="1" x14ac:dyDescent="0.2">
      <c r="A8" s="580" t="s">
        <v>799</v>
      </c>
      <c r="B8" s="817">
        <v>1.25</v>
      </c>
      <c r="C8" s="817">
        <v>1.18</v>
      </c>
      <c r="D8" s="817">
        <v>1.1499999999999999</v>
      </c>
      <c r="E8" s="817">
        <v>1.2171892010000001</v>
      </c>
      <c r="F8" s="817">
        <v>0.945600102</v>
      </c>
      <c r="G8" s="817">
        <v>1.1310003790000001</v>
      </c>
      <c r="H8" s="817">
        <v>1.21</v>
      </c>
    </row>
    <row r="9" spans="1:8" s="731" customFormat="1" ht="18" customHeight="1" x14ac:dyDescent="0.2">
      <c r="A9" s="580" t="s">
        <v>960</v>
      </c>
      <c r="B9" s="817">
        <v>0.97</v>
      </c>
      <c r="C9" s="817">
        <v>0.88</v>
      </c>
      <c r="D9" s="817">
        <v>0.82</v>
      </c>
      <c r="E9" s="817">
        <v>0.92596389499999998</v>
      </c>
      <c r="F9" s="817">
        <v>0.67255359400000003</v>
      </c>
      <c r="G9" s="817">
        <v>0.80530851699999995</v>
      </c>
      <c r="H9" s="817">
        <v>0.93</v>
      </c>
    </row>
    <row r="10" spans="1:8" s="731" customFormat="1" ht="18" customHeight="1" x14ac:dyDescent="0.2">
      <c r="A10" s="580" t="s">
        <v>1066</v>
      </c>
      <c r="B10" s="817">
        <v>0.99</v>
      </c>
      <c r="C10" s="817">
        <v>0.94</v>
      </c>
      <c r="D10" s="817">
        <v>0.93</v>
      </c>
      <c r="E10" s="817">
        <v>0.92569446200000005</v>
      </c>
      <c r="F10" s="817">
        <v>1.101700468</v>
      </c>
      <c r="G10" s="817">
        <v>0.91958686099999998</v>
      </c>
      <c r="H10" s="817">
        <v>0.93</v>
      </c>
    </row>
    <row r="11" spans="1:8" s="731" customFormat="1" ht="18" customHeight="1" x14ac:dyDescent="0.2">
      <c r="A11" s="905" t="s">
        <v>1019</v>
      </c>
      <c r="B11" s="905"/>
      <c r="C11" s="905"/>
      <c r="D11" s="905"/>
      <c r="E11" s="905"/>
      <c r="F11" s="905"/>
      <c r="G11" s="905"/>
    </row>
    <row r="12" spans="1:8" s="731" customFormat="1" ht="18" customHeight="1" x14ac:dyDescent="0.2">
      <c r="A12" s="905" t="s">
        <v>1077</v>
      </c>
      <c r="B12" s="905"/>
      <c r="C12" s="905"/>
      <c r="D12" s="905"/>
      <c r="E12" s="905"/>
      <c r="F12" s="905"/>
      <c r="G12" s="905"/>
    </row>
    <row r="13" spans="1:8" s="731" customFormat="1" ht="19.5" customHeight="1" x14ac:dyDescent="0.2">
      <c r="A13" s="906" t="s">
        <v>325</v>
      </c>
      <c r="B13" s="906"/>
      <c r="C13" s="906"/>
      <c r="D13" s="906"/>
      <c r="E13" s="906"/>
      <c r="F13" s="906"/>
      <c r="G13" s="906"/>
    </row>
    <row r="14" spans="1:8" s="731" customFormat="1" ht="27.6" customHeight="1" x14ac:dyDescent="0.2"/>
  </sheetData>
  <mergeCells count="3">
    <mergeCell ref="A11:G11"/>
    <mergeCell ref="A12:G12"/>
    <mergeCell ref="A13:G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22"/>
  <sheetViews>
    <sheetView zoomScale="85" zoomScaleNormal="85" workbookViewId="0">
      <selection activeCell="E24" sqref="E24"/>
    </sheetView>
  </sheetViews>
  <sheetFormatPr defaultRowHeight="12.75" x14ac:dyDescent="0.2"/>
  <cols>
    <col min="1" max="1" width="14.7109375" style="576" bestFit="1" customWidth="1"/>
    <col min="2" max="15" width="9.7109375" style="576" customWidth="1"/>
    <col min="16" max="16" width="9.140625" style="576" customWidth="1"/>
    <col min="17" max="17" width="4.7109375" style="576" bestFit="1" customWidth="1"/>
    <col min="18" max="16384" width="9.140625" style="576"/>
  </cols>
  <sheetData>
    <row r="1" spans="1:16" ht="14.25" customHeight="1" x14ac:dyDescent="0.2">
      <c r="A1" s="977" t="s">
        <v>1053</v>
      </c>
      <c r="B1" s="977"/>
      <c r="C1" s="977"/>
      <c r="D1" s="977"/>
      <c r="E1" s="977"/>
      <c r="F1" s="977"/>
      <c r="G1" s="977"/>
      <c r="H1" s="977"/>
      <c r="I1" s="977"/>
      <c r="J1" s="977"/>
      <c r="K1" s="977"/>
    </row>
    <row r="2" spans="1:16" s="579" customFormat="1" ht="18.75" customHeight="1" x14ac:dyDescent="0.2">
      <c r="A2" s="818" t="s">
        <v>85</v>
      </c>
      <c r="B2" s="922" t="s">
        <v>114</v>
      </c>
      <c r="C2" s="1052"/>
      <c r="D2" s="1052"/>
      <c r="E2" s="1052"/>
      <c r="F2" s="923"/>
      <c r="G2" s="980" t="s">
        <v>115</v>
      </c>
      <c r="H2" s="1051"/>
      <c r="I2" s="1051"/>
      <c r="J2" s="1051"/>
      <c r="K2" s="981"/>
      <c r="L2" s="980" t="s">
        <v>116</v>
      </c>
      <c r="M2" s="1051"/>
      <c r="N2" s="1051"/>
      <c r="O2" s="1051"/>
      <c r="P2" s="981"/>
    </row>
    <row r="3" spans="1:16" s="579" customFormat="1" ht="18" customHeight="1" x14ac:dyDescent="0.2">
      <c r="A3" s="818" t="s">
        <v>326</v>
      </c>
      <c r="B3" s="819" t="s">
        <v>327</v>
      </c>
      <c r="C3" s="819" t="s">
        <v>328</v>
      </c>
      <c r="D3" s="819" t="s">
        <v>329</v>
      </c>
      <c r="E3" s="819" t="s">
        <v>330</v>
      </c>
      <c r="F3" s="819" t="s">
        <v>331</v>
      </c>
      <c r="G3" s="819" t="s">
        <v>327</v>
      </c>
      <c r="H3" s="819" t="s">
        <v>328</v>
      </c>
      <c r="I3" s="819" t="s">
        <v>329</v>
      </c>
      <c r="J3" s="819" t="s">
        <v>330</v>
      </c>
      <c r="K3" s="819" t="s">
        <v>331</v>
      </c>
      <c r="L3" s="819" t="s">
        <v>327</v>
      </c>
      <c r="M3" s="819" t="s">
        <v>328</v>
      </c>
      <c r="N3" s="819" t="s">
        <v>329</v>
      </c>
      <c r="O3" s="819" t="s">
        <v>330</v>
      </c>
      <c r="P3" s="819" t="s">
        <v>331</v>
      </c>
    </row>
    <row r="4" spans="1:16" s="579" customFormat="1" ht="18" customHeight="1" x14ac:dyDescent="0.2">
      <c r="A4" s="922" t="s">
        <v>332</v>
      </c>
      <c r="B4" s="1052"/>
      <c r="C4" s="1052"/>
      <c r="D4" s="1052"/>
      <c r="E4" s="1052"/>
      <c r="F4" s="1052"/>
      <c r="G4" s="1052"/>
      <c r="H4" s="1052"/>
      <c r="I4" s="1052"/>
      <c r="J4" s="1052"/>
      <c r="K4" s="1052"/>
      <c r="L4" s="1052"/>
      <c r="M4" s="1052"/>
      <c r="N4" s="1052"/>
      <c r="O4" s="1052"/>
      <c r="P4" s="923"/>
    </row>
    <row r="5" spans="1:16" s="579" customFormat="1" ht="16.5" customHeight="1" x14ac:dyDescent="0.2">
      <c r="A5" s="621" t="s">
        <v>72</v>
      </c>
      <c r="B5" s="820">
        <v>15.961600000000001</v>
      </c>
      <c r="C5" s="820">
        <v>24.4329</v>
      </c>
      <c r="D5" s="820">
        <v>39.517400000000002</v>
      </c>
      <c r="E5" s="820">
        <v>52.518500000000003</v>
      </c>
      <c r="F5" s="820">
        <v>68.082899999999995</v>
      </c>
      <c r="G5" s="820">
        <v>15.55</v>
      </c>
      <c r="H5" s="820">
        <v>26.32</v>
      </c>
      <c r="I5" s="820">
        <v>45.68</v>
      </c>
      <c r="J5" s="820">
        <v>60.58</v>
      </c>
      <c r="K5" s="820">
        <v>77.92</v>
      </c>
      <c r="L5" s="821">
        <v>97.15</v>
      </c>
      <c r="M5" s="822">
        <v>99.99</v>
      </c>
      <c r="N5" s="821">
        <v>100</v>
      </c>
      <c r="O5" s="821">
        <v>100</v>
      </c>
      <c r="P5" s="821">
        <v>100</v>
      </c>
    </row>
    <row r="6" spans="1:16" s="579" customFormat="1" ht="16.5" customHeight="1" x14ac:dyDescent="0.2">
      <c r="A6" s="621" t="s">
        <v>75</v>
      </c>
      <c r="B6" s="820">
        <v>21.9071</v>
      </c>
      <c r="C6" s="820">
        <v>32.315800000000003</v>
      </c>
      <c r="D6" s="820">
        <v>48.046999999999997</v>
      </c>
      <c r="E6" s="820">
        <v>59.931699999999999</v>
      </c>
      <c r="F6" s="820">
        <v>73.562899999999999</v>
      </c>
      <c r="G6" s="820">
        <v>20.71</v>
      </c>
      <c r="H6" s="820">
        <v>31.36</v>
      </c>
      <c r="I6" s="820">
        <v>48.25</v>
      </c>
      <c r="J6" s="820">
        <v>63.81</v>
      </c>
      <c r="K6" s="820">
        <v>80.14</v>
      </c>
      <c r="L6" s="821">
        <v>100</v>
      </c>
      <c r="M6" s="822">
        <v>100</v>
      </c>
      <c r="N6" s="821">
        <v>100</v>
      </c>
      <c r="O6" s="821">
        <v>100</v>
      </c>
      <c r="P6" s="821">
        <v>100</v>
      </c>
    </row>
    <row r="7" spans="1:16" s="579" customFormat="1" ht="16.5" customHeight="1" x14ac:dyDescent="0.2">
      <c r="A7" s="621" t="s">
        <v>74</v>
      </c>
      <c r="B7" s="820">
        <v>18.805700000000002</v>
      </c>
      <c r="C7" s="820">
        <v>29.1358</v>
      </c>
      <c r="D7" s="820">
        <v>45.223100000000002</v>
      </c>
      <c r="E7" s="820">
        <v>60.204700000000003</v>
      </c>
      <c r="F7" s="820">
        <v>76.281199999999998</v>
      </c>
      <c r="G7" s="820">
        <v>21.74</v>
      </c>
      <c r="H7" s="820">
        <v>34.01</v>
      </c>
      <c r="I7" s="820">
        <v>53.29</v>
      </c>
      <c r="J7" s="820">
        <v>68.599999999999994</v>
      </c>
      <c r="K7" s="820">
        <v>84.6</v>
      </c>
      <c r="L7" s="821">
        <v>100</v>
      </c>
      <c r="M7" s="822">
        <v>100</v>
      </c>
      <c r="N7" s="821">
        <v>100</v>
      </c>
      <c r="O7" s="821">
        <v>100</v>
      </c>
      <c r="P7" s="821">
        <v>100</v>
      </c>
    </row>
    <row r="8" spans="1:16" s="579" customFormat="1" ht="16.5" customHeight="1" x14ac:dyDescent="0.2">
      <c r="A8" s="621" t="s">
        <v>73</v>
      </c>
      <c r="B8" s="820">
        <v>41.5822</v>
      </c>
      <c r="C8" s="820">
        <v>51.138599999999997</v>
      </c>
      <c r="D8" s="820">
        <v>63.966799999999999</v>
      </c>
      <c r="E8" s="820">
        <v>74.109499999999997</v>
      </c>
      <c r="F8" s="820">
        <v>84.837299999999999</v>
      </c>
      <c r="G8" s="820">
        <v>24.02</v>
      </c>
      <c r="H8" s="820">
        <v>36.799999999999997</v>
      </c>
      <c r="I8" s="820">
        <v>53.22</v>
      </c>
      <c r="J8" s="820">
        <v>69.14</v>
      </c>
      <c r="K8" s="820">
        <v>85.35</v>
      </c>
      <c r="L8" s="821">
        <v>0</v>
      </c>
      <c r="M8" s="822">
        <v>0</v>
      </c>
      <c r="N8" s="821">
        <v>0</v>
      </c>
      <c r="O8" s="821">
        <v>0</v>
      </c>
      <c r="P8" s="821">
        <v>0</v>
      </c>
    </row>
    <row r="9" spans="1:16" s="579" customFormat="1" ht="16.5" customHeight="1" x14ac:dyDescent="0.2">
      <c r="A9" s="621" t="s">
        <v>799</v>
      </c>
      <c r="B9" s="820">
        <v>33.7851</v>
      </c>
      <c r="C9" s="820">
        <v>44.357500000000002</v>
      </c>
      <c r="D9" s="820">
        <v>58.000900000000001</v>
      </c>
      <c r="E9" s="820">
        <v>68.317999999999998</v>
      </c>
      <c r="F9" s="820">
        <v>79.692300000000003</v>
      </c>
      <c r="G9" s="820">
        <v>20.48</v>
      </c>
      <c r="H9" s="820">
        <v>31.24</v>
      </c>
      <c r="I9" s="820">
        <v>49.55</v>
      </c>
      <c r="J9" s="820">
        <v>64.86</v>
      </c>
      <c r="K9" s="820">
        <v>81.069999999999993</v>
      </c>
      <c r="L9" s="821">
        <v>100</v>
      </c>
      <c r="M9" s="822">
        <v>100</v>
      </c>
      <c r="N9" s="821">
        <v>100</v>
      </c>
      <c r="O9" s="821">
        <v>100</v>
      </c>
      <c r="P9" s="821">
        <v>100</v>
      </c>
    </row>
    <row r="10" spans="1:16" s="579" customFormat="1" ht="18" customHeight="1" x14ac:dyDescent="0.2">
      <c r="A10" s="621" t="s">
        <v>960</v>
      </c>
      <c r="B10" s="820">
        <v>18.940300000000001</v>
      </c>
      <c r="C10" s="820">
        <v>27.986699999999999</v>
      </c>
      <c r="D10" s="820">
        <v>43.064300000000003</v>
      </c>
      <c r="E10" s="820">
        <v>56.372599999999998</v>
      </c>
      <c r="F10" s="820">
        <v>70.902100000000004</v>
      </c>
      <c r="G10" s="820">
        <v>24.22</v>
      </c>
      <c r="H10" s="820">
        <v>34.54</v>
      </c>
      <c r="I10" s="820">
        <v>50.06</v>
      </c>
      <c r="J10" s="820">
        <v>65.400000000000006</v>
      </c>
      <c r="K10" s="820">
        <v>80.58</v>
      </c>
      <c r="L10" s="821">
        <v>100</v>
      </c>
      <c r="M10" s="822">
        <v>100</v>
      </c>
      <c r="N10" s="821">
        <v>100</v>
      </c>
      <c r="O10" s="821">
        <v>100</v>
      </c>
      <c r="P10" s="821">
        <v>100</v>
      </c>
    </row>
    <row r="11" spans="1:16" s="579" customFormat="1" ht="18" customHeight="1" x14ac:dyDescent="0.2">
      <c r="A11" s="621" t="s">
        <v>1066</v>
      </c>
      <c r="B11" s="820">
        <v>23.159199999999998</v>
      </c>
      <c r="C11" s="820">
        <v>30.7546</v>
      </c>
      <c r="D11" s="820">
        <v>42.8767</v>
      </c>
      <c r="E11" s="820">
        <v>54.628799999999998</v>
      </c>
      <c r="F11" s="820">
        <v>68.464500000000001</v>
      </c>
      <c r="G11" s="820">
        <v>17</v>
      </c>
      <c r="H11" s="820">
        <v>26</v>
      </c>
      <c r="I11" s="820">
        <v>43</v>
      </c>
      <c r="J11" s="820">
        <v>58</v>
      </c>
      <c r="K11" s="820">
        <v>75</v>
      </c>
      <c r="L11" s="821">
        <v>100</v>
      </c>
      <c r="M11" s="822">
        <v>100</v>
      </c>
      <c r="N11" s="821">
        <v>100</v>
      </c>
      <c r="O11" s="821">
        <v>100</v>
      </c>
      <c r="P11" s="821">
        <v>100</v>
      </c>
    </row>
    <row r="12" spans="1:16" s="579" customFormat="1" ht="18" customHeight="1" x14ac:dyDescent="0.2">
      <c r="A12" s="922" t="s">
        <v>333</v>
      </c>
      <c r="B12" s="1052"/>
      <c r="C12" s="1052"/>
      <c r="D12" s="1052"/>
      <c r="E12" s="1052"/>
      <c r="F12" s="1052"/>
      <c r="G12" s="1052"/>
      <c r="H12" s="1052"/>
      <c r="I12" s="1052"/>
      <c r="J12" s="1052"/>
      <c r="K12" s="1052"/>
      <c r="L12" s="1052"/>
      <c r="M12" s="1052"/>
      <c r="N12" s="1052"/>
      <c r="O12" s="1052"/>
      <c r="P12" s="923"/>
    </row>
    <row r="13" spans="1:16" s="579" customFormat="1" ht="18" customHeight="1" x14ac:dyDescent="0.2">
      <c r="A13" s="621" t="s">
        <v>72</v>
      </c>
      <c r="B13" s="820">
        <v>26.49</v>
      </c>
      <c r="C13" s="820">
        <v>40.159999999999997</v>
      </c>
      <c r="D13" s="820">
        <v>64.55</v>
      </c>
      <c r="E13" s="820">
        <v>76.040000000000006</v>
      </c>
      <c r="F13" s="820">
        <v>85.83</v>
      </c>
      <c r="G13" s="820">
        <v>25.48</v>
      </c>
      <c r="H13" s="820">
        <v>39.020000000000003</v>
      </c>
      <c r="I13" s="820">
        <v>59.55</v>
      </c>
      <c r="J13" s="820">
        <v>75.87</v>
      </c>
      <c r="K13" s="820">
        <v>87.66</v>
      </c>
      <c r="L13" s="821">
        <v>80.36</v>
      </c>
      <c r="M13" s="822">
        <v>100</v>
      </c>
      <c r="N13" s="821">
        <v>100</v>
      </c>
      <c r="O13" s="821">
        <v>100</v>
      </c>
      <c r="P13" s="821">
        <v>100</v>
      </c>
    </row>
    <row r="14" spans="1:16" s="579" customFormat="1" ht="18" customHeight="1" x14ac:dyDescent="0.2">
      <c r="A14" s="621" t="s">
        <v>75</v>
      </c>
      <c r="B14" s="820">
        <v>36.36</v>
      </c>
      <c r="C14" s="820">
        <v>52.39</v>
      </c>
      <c r="D14" s="820">
        <v>73.3</v>
      </c>
      <c r="E14" s="820">
        <v>83.04</v>
      </c>
      <c r="F14" s="820">
        <v>90.52</v>
      </c>
      <c r="G14" s="820">
        <v>30.93</v>
      </c>
      <c r="H14" s="820">
        <v>44.89</v>
      </c>
      <c r="I14" s="820">
        <v>64.17</v>
      </c>
      <c r="J14" s="820">
        <v>78.91</v>
      </c>
      <c r="K14" s="820">
        <v>89.6</v>
      </c>
      <c r="L14" s="821">
        <v>100</v>
      </c>
      <c r="M14" s="822">
        <v>100</v>
      </c>
      <c r="N14" s="821">
        <v>100</v>
      </c>
      <c r="O14" s="821">
        <v>100</v>
      </c>
      <c r="P14" s="821">
        <v>0</v>
      </c>
    </row>
    <row r="15" spans="1:16" s="579" customFormat="1" ht="18" customHeight="1" x14ac:dyDescent="0.2">
      <c r="A15" s="621" t="s">
        <v>74</v>
      </c>
      <c r="B15" s="820">
        <v>32.94</v>
      </c>
      <c r="C15" s="820">
        <v>49.91</v>
      </c>
      <c r="D15" s="820">
        <v>71.44</v>
      </c>
      <c r="E15" s="820">
        <v>82.7</v>
      </c>
      <c r="F15" s="820">
        <v>91.2</v>
      </c>
      <c r="G15" s="820">
        <v>30.67</v>
      </c>
      <c r="H15" s="820">
        <v>44.88</v>
      </c>
      <c r="I15" s="820">
        <v>65.510000000000005</v>
      </c>
      <c r="J15" s="820">
        <v>80.709999999999994</v>
      </c>
      <c r="K15" s="820">
        <v>90.92</v>
      </c>
      <c r="L15" s="821">
        <v>100</v>
      </c>
      <c r="M15" s="822">
        <v>100</v>
      </c>
      <c r="N15" s="821">
        <v>100</v>
      </c>
      <c r="O15" s="821">
        <v>100</v>
      </c>
      <c r="P15" s="821">
        <v>0</v>
      </c>
    </row>
    <row r="16" spans="1:16" s="579" customFormat="1" ht="18" customHeight="1" x14ac:dyDescent="0.2">
      <c r="A16" s="621" t="s">
        <v>73</v>
      </c>
      <c r="B16" s="820">
        <v>42.92</v>
      </c>
      <c r="C16" s="820">
        <v>56.43</v>
      </c>
      <c r="D16" s="820">
        <v>76.25</v>
      </c>
      <c r="E16" s="820">
        <v>85.01</v>
      </c>
      <c r="F16" s="820">
        <v>91.92</v>
      </c>
      <c r="G16" s="820">
        <v>30.67</v>
      </c>
      <c r="H16" s="820">
        <v>44.2</v>
      </c>
      <c r="I16" s="820">
        <v>64.59</v>
      </c>
      <c r="J16" s="820">
        <v>80.209999999999994</v>
      </c>
      <c r="K16" s="820">
        <v>90.67</v>
      </c>
      <c r="L16" s="821">
        <v>0</v>
      </c>
      <c r="M16" s="822">
        <v>0</v>
      </c>
      <c r="N16" s="821">
        <v>0</v>
      </c>
      <c r="O16" s="821">
        <v>0</v>
      </c>
      <c r="P16" s="821">
        <v>0</v>
      </c>
    </row>
    <row r="17" spans="1:16" s="579" customFormat="1" ht="15" customHeight="1" x14ac:dyDescent="0.2">
      <c r="A17" s="621" t="s">
        <v>799</v>
      </c>
      <c r="B17" s="820">
        <v>45.78</v>
      </c>
      <c r="C17" s="820">
        <v>60.7</v>
      </c>
      <c r="D17" s="820">
        <v>77.42</v>
      </c>
      <c r="E17" s="820">
        <v>85.46</v>
      </c>
      <c r="F17" s="820">
        <v>92.1</v>
      </c>
      <c r="G17" s="820">
        <v>30.73</v>
      </c>
      <c r="H17" s="820">
        <v>45.25</v>
      </c>
      <c r="I17" s="820">
        <v>64.84</v>
      </c>
      <c r="J17" s="820">
        <v>78.89</v>
      </c>
      <c r="K17" s="820">
        <v>89.48</v>
      </c>
      <c r="L17" s="821">
        <v>100</v>
      </c>
      <c r="M17" s="822">
        <v>100</v>
      </c>
      <c r="N17" s="821">
        <v>100</v>
      </c>
      <c r="O17" s="821">
        <v>100</v>
      </c>
      <c r="P17" s="821">
        <v>0</v>
      </c>
    </row>
    <row r="18" spans="1:16" s="579" customFormat="1" ht="13.5" customHeight="1" x14ac:dyDescent="0.2">
      <c r="A18" s="621" t="s">
        <v>960</v>
      </c>
      <c r="B18" s="820">
        <v>40.35</v>
      </c>
      <c r="C18" s="820">
        <v>55.93</v>
      </c>
      <c r="D18" s="820">
        <v>71.569999999999993</v>
      </c>
      <c r="E18" s="820">
        <v>80.84</v>
      </c>
      <c r="F18" s="820">
        <v>88.93</v>
      </c>
      <c r="G18" s="820">
        <v>32.21</v>
      </c>
      <c r="H18" s="820">
        <v>45.3</v>
      </c>
      <c r="I18" s="820">
        <v>64.28</v>
      </c>
      <c r="J18" s="820">
        <v>77.55</v>
      </c>
      <c r="K18" s="820">
        <v>88.45</v>
      </c>
      <c r="L18" s="821">
        <v>100</v>
      </c>
      <c r="M18" s="822">
        <v>100</v>
      </c>
      <c r="N18" s="821">
        <v>100</v>
      </c>
      <c r="O18" s="821">
        <v>100</v>
      </c>
      <c r="P18" s="821">
        <v>0</v>
      </c>
    </row>
    <row r="19" spans="1:16" s="900" customFormat="1" ht="18" customHeight="1" x14ac:dyDescent="0.2">
      <c r="A19" s="896" t="s">
        <v>1066</v>
      </c>
      <c r="B19" s="897">
        <v>32.85</v>
      </c>
      <c r="C19" s="897">
        <v>46.38</v>
      </c>
      <c r="D19" s="897">
        <v>68.19</v>
      </c>
      <c r="E19" s="897">
        <v>79.760000000000005</v>
      </c>
      <c r="F19" s="897">
        <v>88.9</v>
      </c>
      <c r="G19" s="897">
        <v>31.57</v>
      </c>
      <c r="H19" s="897">
        <v>44.29</v>
      </c>
      <c r="I19" s="897">
        <v>63.23</v>
      </c>
      <c r="J19" s="897">
        <v>77.44</v>
      </c>
      <c r="K19" s="897">
        <v>88.4</v>
      </c>
      <c r="L19" s="898">
        <v>100</v>
      </c>
      <c r="M19" s="899">
        <v>100</v>
      </c>
      <c r="N19" s="898">
        <v>100</v>
      </c>
      <c r="O19" s="898">
        <v>100</v>
      </c>
      <c r="P19" s="898">
        <v>0</v>
      </c>
    </row>
    <row r="20" spans="1:16" s="579" customFormat="1" ht="13.5" customHeight="1" x14ac:dyDescent="0.2">
      <c r="A20" s="1042" t="s">
        <v>1020</v>
      </c>
      <c r="B20" s="1042"/>
      <c r="C20" s="1042"/>
      <c r="D20" s="1042"/>
      <c r="E20" s="1042"/>
      <c r="F20" s="1042"/>
      <c r="G20" s="1042"/>
      <c r="H20" s="1042"/>
      <c r="I20" s="1042"/>
      <c r="J20" s="1042"/>
      <c r="K20" s="1042"/>
      <c r="L20" s="731"/>
      <c r="M20" s="731"/>
      <c r="N20" s="731"/>
      <c r="O20" s="731"/>
      <c r="P20" s="731"/>
    </row>
    <row r="21" spans="1:16" s="579" customFormat="1" ht="28.35" customHeight="1" x14ac:dyDescent="0.2">
      <c r="A21" s="1042" t="s">
        <v>1077</v>
      </c>
      <c r="B21" s="1042"/>
      <c r="C21" s="1042"/>
      <c r="D21" s="1042"/>
      <c r="E21" s="1042"/>
      <c r="F21" s="1042"/>
      <c r="G21" s="1042"/>
      <c r="H21" s="1042"/>
      <c r="I21" s="1042"/>
      <c r="J21" s="1042"/>
      <c r="K21" s="1042"/>
      <c r="L21" s="731"/>
      <c r="M21" s="731"/>
      <c r="N21" s="731"/>
      <c r="O21" s="731"/>
      <c r="P21" s="731"/>
    </row>
    <row r="22" spans="1:16" ht="12.75" customHeight="1" x14ac:dyDescent="0.2">
      <c r="A22" s="976" t="s">
        <v>108</v>
      </c>
      <c r="B22" s="976"/>
      <c r="C22" s="976"/>
      <c r="D22" s="976"/>
      <c r="E22" s="976"/>
      <c r="F22" s="976"/>
      <c r="G22" s="976"/>
      <c r="H22" s="976"/>
      <c r="I22" s="976"/>
      <c r="J22" s="976"/>
      <c r="K22" s="976"/>
      <c r="L22" s="731"/>
      <c r="M22" s="731"/>
      <c r="N22" s="731"/>
      <c r="O22" s="731"/>
      <c r="P22" s="731"/>
    </row>
  </sheetData>
  <mergeCells count="9">
    <mergeCell ref="A22:K22"/>
    <mergeCell ref="A1:K1"/>
    <mergeCell ref="B2:F2"/>
    <mergeCell ref="G2:K2"/>
    <mergeCell ref="L2:P2"/>
    <mergeCell ref="A4:P4"/>
    <mergeCell ref="A12:P12"/>
    <mergeCell ref="A20:K20"/>
    <mergeCell ref="A21:K21"/>
  </mergeCells>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18"/>
  <sheetViews>
    <sheetView zoomScaleNormal="100" workbookViewId="0">
      <selection activeCell="C5" sqref="C5:C9"/>
    </sheetView>
  </sheetViews>
  <sheetFormatPr defaultRowHeight="12.75" x14ac:dyDescent="0.2"/>
  <cols>
    <col min="1" max="1" width="14.7109375" style="576" bestFit="1" customWidth="1"/>
    <col min="2" max="13" width="11" style="576" customWidth="1"/>
    <col min="14" max="17" width="10.85546875" style="576" customWidth="1"/>
    <col min="18" max="16384" width="9.140625" style="576"/>
  </cols>
  <sheetData>
    <row r="1" spans="1:17" ht="13.5" customHeight="1" x14ac:dyDescent="0.2">
      <c r="A1" s="977" t="s">
        <v>845</v>
      </c>
      <c r="B1" s="977"/>
      <c r="C1" s="977"/>
      <c r="D1" s="977"/>
      <c r="E1" s="977"/>
      <c r="F1" s="977"/>
      <c r="G1" s="977"/>
      <c r="H1" s="977"/>
      <c r="I1" s="977"/>
    </row>
    <row r="2" spans="1:17" s="824" customFormat="1" ht="88.5" customHeight="1" x14ac:dyDescent="0.2">
      <c r="A2" s="823" t="s">
        <v>334</v>
      </c>
      <c r="B2" s="823" t="s">
        <v>935</v>
      </c>
      <c r="C2" s="823" t="s">
        <v>936</v>
      </c>
      <c r="D2" s="823" t="s">
        <v>937</v>
      </c>
      <c r="E2" s="823" t="s">
        <v>865</v>
      </c>
      <c r="F2" s="823" t="s">
        <v>1146</v>
      </c>
      <c r="G2" s="823" t="s">
        <v>1154</v>
      </c>
      <c r="H2" s="823" t="s">
        <v>866</v>
      </c>
      <c r="I2" s="823" t="s">
        <v>938</v>
      </c>
      <c r="J2" s="823" t="s">
        <v>867</v>
      </c>
      <c r="K2" s="823" t="s">
        <v>1155</v>
      </c>
      <c r="L2" s="823" t="s">
        <v>869</v>
      </c>
      <c r="M2" s="823" t="s">
        <v>939</v>
      </c>
      <c r="N2" s="823" t="s">
        <v>868</v>
      </c>
      <c r="O2" s="823" t="s">
        <v>1156</v>
      </c>
      <c r="P2" s="823" t="s">
        <v>1157</v>
      </c>
      <c r="Q2" s="823" t="s">
        <v>335</v>
      </c>
    </row>
    <row r="3" spans="1:17" s="694" customFormat="1" ht="18" customHeight="1" x14ac:dyDescent="0.2">
      <c r="A3" s="615" t="s">
        <v>72</v>
      </c>
      <c r="B3" s="706">
        <v>3210.1607600000002</v>
      </c>
      <c r="C3" s="721">
        <v>555304</v>
      </c>
      <c r="D3" s="721">
        <v>204312.50842</v>
      </c>
      <c r="E3" s="825">
        <v>35.861057875</v>
      </c>
      <c r="F3" s="721">
        <v>672464.22</v>
      </c>
      <c r="G3" s="721">
        <v>193663.12298489001</v>
      </c>
      <c r="H3" s="826">
        <v>29.292300591</v>
      </c>
      <c r="I3" s="721">
        <v>171221.4999</v>
      </c>
      <c r="J3" s="825">
        <v>94.463028816000005</v>
      </c>
      <c r="K3" s="721">
        <v>193243.43338827</v>
      </c>
      <c r="L3" s="827">
        <v>99.819526788000005</v>
      </c>
      <c r="M3" s="617">
        <v>369.15190000000001</v>
      </c>
      <c r="N3" s="828">
        <v>0.21803175499999999</v>
      </c>
      <c r="O3" s="617">
        <v>61952.6980559</v>
      </c>
      <c r="P3" s="721">
        <v>193935.17293415</v>
      </c>
      <c r="Q3" s="617">
        <v>223.1</v>
      </c>
    </row>
    <row r="4" spans="1:17" s="579" customFormat="1" ht="18" customHeight="1" x14ac:dyDescent="0.2">
      <c r="A4" s="615" t="s">
        <v>75</v>
      </c>
      <c r="B4" s="706">
        <f>SUM(B5:B9)</f>
        <v>2188.6</v>
      </c>
      <c r="C4" s="706">
        <f t="shared" ref="C4:P4" si="0">SUM(C5:C9)</f>
        <v>289079.59999999998</v>
      </c>
      <c r="D4" s="706">
        <f t="shared" si="0"/>
        <v>113630.98</v>
      </c>
      <c r="E4" s="826">
        <f>D4/C4*100</f>
        <v>39.307851539852692</v>
      </c>
      <c r="F4" s="706">
        <f t="shared" si="0"/>
        <v>387896</v>
      </c>
      <c r="G4" s="706">
        <f t="shared" si="0"/>
        <v>99549</v>
      </c>
      <c r="H4" s="826">
        <f>G4/F4*100</f>
        <v>25.663837729700745</v>
      </c>
      <c r="I4" s="706">
        <f t="shared" si="0"/>
        <v>113630.99999999999</v>
      </c>
      <c r="J4" s="706">
        <f>I4/D4*100</f>
        <v>100.00001760083386</v>
      </c>
      <c r="K4" s="706">
        <f t="shared" si="0"/>
        <v>99549</v>
      </c>
      <c r="L4" s="706">
        <f>K4/G4*100</f>
        <v>100</v>
      </c>
      <c r="M4" s="706">
        <f t="shared" si="0"/>
        <v>300.2</v>
      </c>
      <c r="N4" s="826">
        <f>M4/D4*100</f>
        <v>0.26418851619514327</v>
      </c>
      <c r="O4" s="706">
        <f t="shared" si="0"/>
        <v>22595</v>
      </c>
      <c r="P4" s="706">
        <f t="shared" si="0"/>
        <v>99664</v>
      </c>
      <c r="Q4" s="617">
        <f>Q9</f>
        <v>229.69</v>
      </c>
    </row>
    <row r="5" spans="1:17" s="579" customFormat="1" ht="18" customHeight="1" x14ac:dyDescent="0.2">
      <c r="A5" s="621" t="s">
        <v>74</v>
      </c>
      <c r="B5" s="829">
        <v>339</v>
      </c>
      <c r="C5" s="623">
        <v>37309</v>
      </c>
      <c r="D5" s="623">
        <v>11926.5</v>
      </c>
      <c r="E5" s="830">
        <v>31.97</v>
      </c>
      <c r="F5" s="623">
        <v>44040</v>
      </c>
      <c r="G5" s="623">
        <v>13145</v>
      </c>
      <c r="H5" s="831">
        <v>29.85</v>
      </c>
      <c r="I5" s="623">
        <v>11926.5</v>
      </c>
      <c r="J5" s="830">
        <v>100</v>
      </c>
      <c r="K5" s="623">
        <v>13145</v>
      </c>
      <c r="L5" s="820">
        <v>100</v>
      </c>
      <c r="M5" s="623">
        <v>30.3</v>
      </c>
      <c r="N5" s="832">
        <v>0.25</v>
      </c>
      <c r="O5" s="623">
        <v>3609</v>
      </c>
      <c r="P5" s="623">
        <v>13162</v>
      </c>
      <c r="Q5" s="623">
        <v>224.38</v>
      </c>
    </row>
    <row r="6" spans="1:17" s="579" customFormat="1" ht="18" customHeight="1" x14ac:dyDescent="0.2">
      <c r="A6" s="621" t="s">
        <v>73</v>
      </c>
      <c r="B6" s="829">
        <v>316.2</v>
      </c>
      <c r="C6" s="623">
        <v>46869</v>
      </c>
      <c r="D6" s="623">
        <v>14976.3</v>
      </c>
      <c r="E6" s="830">
        <v>31.953530052000001</v>
      </c>
      <c r="F6" s="623">
        <v>63127</v>
      </c>
      <c r="G6" s="623">
        <v>14218</v>
      </c>
      <c r="H6" s="831">
        <v>22.522850761000001</v>
      </c>
      <c r="I6" s="623">
        <v>14976.3</v>
      </c>
      <c r="J6" s="830">
        <v>100</v>
      </c>
      <c r="K6" s="623">
        <v>14218</v>
      </c>
      <c r="L6" s="820">
        <v>100</v>
      </c>
      <c r="M6" s="623">
        <v>30.3</v>
      </c>
      <c r="N6" s="832">
        <v>0.20231966500000001</v>
      </c>
      <c r="O6" s="623">
        <v>4598</v>
      </c>
      <c r="P6" s="623">
        <v>14230</v>
      </c>
      <c r="Q6" s="623">
        <v>225.71</v>
      </c>
    </row>
    <row r="7" spans="1:17" s="579" customFormat="1" ht="18" customHeight="1" x14ac:dyDescent="0.2">
      <c r="A7" s="621" t="s">
        <v>799</v>
      </c>
      <c r="B7" s="829">
        <v>543.20000000000005</v>
      </c>
      <c r="C7" s="623">
        <v>10807.6</v>
      </c>
      <c r="D7" s="623">
        <v>28084.9</v>
      </c>
      <c r="E7" s="830">
        <v>259.86</v>
      </c>
      <c r="F7" s="833">
        <v>109738</v>
      </c>
      <c r="G7" s="623">
        <v>22839</v>
      </c>
      <c r="H7" s="831">
        <v>20.81</v>
      </c>
      <c r="I7" s="623">
        <v>28084.9</v>
      </c>
      <c r="J7" s="830">
        <v>100</v>
      </c>
      <c r="K7" s="623">
        <v>22839</v>
      </c>
      <c r="L7" s="820">
        <v>100</v>
      </c>
      <c r="M7" s="623">
        <v>59.4</v>
      </c>
      <c r="N7" s="832">
        <v>0.21</v>
      </c>
      <c r="O7" s="623">
        <v>5227</v>
      </c>
      <c r="P7" s="623">
        <v>22864</v>
      </c>
      <c r="Q7" s="623">
        <v>115.15</v>
      </c>
    </row>
    <row r="8" spans="1:17" s="579" customFormat="1" ht="18" customHeight="1" x14ac:dyDescent="0.2">
      <c r="A8" s="621" t="s">
        <v>960</v>
      </c>
      <c r="B8" s="829">
        <v>518.29999999999995</v>
      </c>
      <c r="C8" s="833">
        <v>100445</v>
      </c>
      <c r="D8" s="623">
        <v>30648.58</v>
      </c>
      <c r="E8" s="830">
        <v>30.51</v>
      </c>
      <c r="F8" s="833">
        <v>80053</v>
      </c>
      <c r="G8" s="623">
        <v>23567</v>
      </c>
      <c r="H8" s="831">
        <v>29.44</v>
      </c>
      <c r="I8" s="623">
        <v>30648.6</v>
      </c>
      <c r="J8" s="830">
        <v>100</v>
      </c>
      <c r="K8" s="623">
        <v>23567</v>
      </c>
      <c r="L8" s="820">
        <v>100</v>
      </c>
      <c r="M8" s="623">
        <v>134.4</v>
      </c>
      <c r="N8" s="832">
        <v>0.44</v>
      </c>
      <c r="O8" s="623">
        <v>4656</v>
      </c>
      <c r="P8" s="623">
        <v>23596</v>
      </c>
      <c r="Q8" s="623">
        <v>228.38</v>
      </c>
    </row>
    <row r="9" spans="1:17" s="731" customFormat="1" ht="18" customHeight="1" x14ac:dyDescent="0.2">
      <c r="A9" s="580" t="s">
        <v>1066</v>
      </c>
      <c r="B9" s="711">
        <v>471.9</v>
      </c>
      <c r="C9" s="626">
        <v>93649</v>
      </c>
      <c r="D9" s="626">
        <v>27994.7</v>
      </c>
      <c r="E9" s="834">
        <v>29.89</v>
      </c>
      <c r="F9" s="626">
        <v>90938</v>
      </c>
      <c r="G9" s="626">
        <v>25780</v>
      </c>
      <c r="H9" s="835">
        <v>28.35</v>
      </c>
      <c r="I9" s="626">
        <v>27994.7</v>
      </c>
      <c r="J9" s="834">
        <v>100</v>
      </c>
      <c r="K9" s="626">
        <v>25780</v>
      </c>
      <c r="L9" s="786">
        <v>100</v>
      </c>
      <c r="M9" s="626">
        <v>45.8</v>
      </c>
      <c r="N9" s="817">
        <v>0.16</v>
      </c>
      <c r="O9" s="626">
        <v>4505</v>
      </c>
      <c r="P9" s="626">
        <v>25812</v>
      </c>
      <c r="Q9" s="626">
        <v>229.69</v>
      </c>
    </row>
    <row r="10" spans="1:17" s="579" customFormat="1" ht="13.5" customHeight="1" x14ac:dyDescent="0.2">
      <c r="A10" s="725" t="s">
        <v>946</v>
      </c>
      <c r="B10" s="716"/>
      <c r="C10" s="717"/>
      <c r="D10" s="717"/>
      <c r="E10" s="731"/>
      <c r="F10" s="731"/>
      <c r="G10" s="731"/>
      <c r="H10" s="731"/>
      <c r="I10" s="731"/>
      <c r="J10" s="731"/>
      <c r="K10" s="731"/>
      <c r="L10" s="731"/>
      <c r="M10" s="731"/>
      <c r="N10" s="731"/>
      <c r="O10" s="731"/>
      <c r="P10" s="731"/>
      <c r="Q10" s="731"/>
    </row>
    <row r="11" spans="1:17" s="579" customFormat="1" ht="15" customHeight="1" x14ac:dyDescent="0.2">
      <c r="A11" s="1042" t="s">
        <v>1077</v>
      </c>
      <c r="B11" s="1042"/>
      <c r="C11" s="1042"/>
      <c r="D11" s="1042"/>
      <c r="E11" s="731"/>
      <c r="F11" s="731"/>
      <c r="G11" s="731"/>
      <c r="H11" s="731"/>
      <c r="I11" s="731"/>
      <c r="J11" s="731"/>
      <c r="K11" s="731"/>
      <c r="L11" s="731"/>
      <c r="M11" s="731"/>
      <c r="N11" s="731"/>
      <c r="O11" s="731"/>
      <c r="P11" s="731"/>
      <c r="Q11" s="731"/>
    </row>
    <row r="12" spans="1:17" x14ac:dyDescent="0.2">
      <c r="A12" s="976" t="s">
        <v>1021</v>
      </c>
      <c r="B12" s="976"/>
      <c r="C12" s="976"/>
      <c r="D12" s="976"/>
    </row>
    <row r="14" spans="1:17" x14ac:dyDescent="0.2">
      <c r="C14" s="901"/>
      <c r="D14" s="757"/>
    </row>
    <row r="15" spans="1:17" x14ac:dyDescent="0.2">
      <c r="C15" s="901"/>
      <c r="D15" s="757"/>
    </row>
    <row r="16" spans="1:17" x14ac:dyDescent="0.2">
      <c r="C16" s="901"/>
      <c r="D16" s="757"/>
    </row>
    <row r="17" spans="3:4" x14ac:dyDescent="0.2">
      <c r="C17" s="901"/>
      <c r="D17" s="757"/>
    </row>
    <row r="18" spans="3:4" x14ac:dyDescent="0.2">
      <c r="C18" s="901"/>
      <c r="D18" s="757"/>
    </row>
  </sheetData>
  <mergeCells count="3">
    <mergeCell ref="A1:I1"/>
    <mergeCell ref="A11:D11"/>
    <mergeCell ref="A12:D12"/>
  </mergeCells>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12"/>
  <sheetViews>
    <sheetView zoomScaleNormal="100" workbookViewId="0">
      <selection activeCell="J15" sqref="J15"/>
    </sheetView>
  </sheetViews>
  <sheetFormatPr defaultRowHeight="12.75" x14ac:dyDescent="0.2"/>
  <cols>
    <col min="1" max="8" width="14.7109375" style="576" bestFit="1" customWidth="1"/>
    <col min="9" max="9" width="11.140625" style="576" bestFit="1" customWidth="1"/>
    <col min="10" max="10" width="18.28515625" style="576" bestFit="1" customWidth="1"/>
    <col min="11" max="17" width="14.7109375" style="576" bestFit="1" customWidth="1"/>
    <col min="18" max="18" width="4.7109375" style="576" bestFit="1" customWidth="1"/>
    <col min="19" max="16384" width="9.140625" style="576"/>
  </cols>
  <sheetData>
    <row r="1" spans="1:17" ht="18" customHeight="1" x14ac:dyDescent="0.2">
      <c r="A1" s="902" t="s">
        <v>846</v>
      </c>
      <c r="B1" s="902"/>
      <c r="C1" s="902"/>
      <c r="D1" s="902"/>
      <c r="E1" s="902"/>
      <c r="F1" s="902"/>
      <c r="G1" s="902"/>
      <c r="H1" s="902"/>
      <c r="I1" s="902"/>
    </row>
    <row r="2" spans="1:17" s="579" customFormat="1" ht="88.5" customHeight="1" x14ac:dyDescent="0.2">
      <c r="A2" s="613" t="s">
        <v>334</v>
      </c>
      <c r="B2" s="613" t="s">
        <v>935</v>
      </c>
      <c r="C2" s="613" t="s">
        <v>936</v>
      </c>
      <c r="D2" s="613" t="s">
        <v>937</v>
      </c>
      <c r="E2" s="613" t="s">
        <v>865</v>
      </c>
      <c r="F2" s="614" t="s">
        <v>1146</v>
      </c>
      <c r="G2" s="614" t="s">
        <v>1154</v>
      </c>
      <c r="H2" s="613" t="s">
        <v>866</v>
      </c>
      <c r="I2" s="613" t="s">
        <v>938</v>
      </c>
      <c r="J2" s="613" t="s">
        <v>867</v>
      </c>
      <c r="K2" s="614" t="s">
        <v>1155</v>
      </c>
      <c r="L2" s="613" t="s">
        <v>869</v>
      </c>
      <c r="M2" s="613" t="s">
        <v>939</v>
      </c>
      <c r="N2" s="613" t="s">
        <v>868</v>
      </c>
      <c r="O2" s="614" t="s">
        <v>1156</v>
      </c>
      <c r="P2" s="614" t="s">
        <v>1157</v>
      </c>
      <c r="Q2" s="614" t="s">
        <v>335</v>
      </c>
    </row>
    <row r="3" spans="1:17" s="579" customFormat="1" ht="18" customHeight="1" x14ac:dyDescent="0.2">
      <c r="A3" s="615" t="s">
        <v>72</v>
      </c>
      <c r="B3" s="706">
        <v>35768.935709999998</v>
      </c>
      <c r="C3" s="721">
        <v>5361647.5389999999</v>
      </c>
      <c r="D3" s="721">
        <v>1067585.125</v>
      </c>
      <c r="E3" s="827">
        <v>19.911512590000001</v>
      </c>
      <c r="F3" s="721">
        <v>9643316.7670000009</v>
      </c>
      <c r="G3" s="721">
        <v>2077333.0319999999</v>
      </c>
      <c r="H3" s="827">
        <v>21.54168615</v>
      </c>
      <c r="I3" s="721">
        <v>1065619.0109999999</v>
      </c>
      <c r="J3" s="836">
        <v>100</v>
      </c>
      <c r="K3" s="721">
        <v>2075912.925</v>
      </c>
      <c r="L3" s="827">
        <v>100</v>
      </c>
      <c r="M3" s="706">
        <v>1966.104961</v>
      </c>
      <c r="N3" s="827">
        <v>0.18450355500000001</v>
      </c>
      <c r="O3" s="721">
        <v>600587.1226</v>
      </c>
      <c r="P3" s="721">
        <v>2077333.0319999999</v>
      </c>
      <c r="Q3" s="617">
        <v>302.11</v>
      </c>
    </row>
    <row r="4" spans="1:17" s="579" customFormat="1" ht="18" customHeight="1" x14ac:dyDescent="0.2">
      <c r="A4" s="615" t="s">
        <v>75</v>
      </c>
      <c r="B4" s="706">
        <f>SUM(B5:B9)</f>
        <v>22757.462670000001</v>
      </c>
      <c r="C4" s="706">
        <f t="shared" ref="C4:P4" si="0">SUM(C5:C9)</f>
        <v>3580446.0411</v>
      </c>
      <c r="D4" s="706">
        <f t="shared" si="0"/>
        <v>602734.36126000003</v>
      </c>
      <c r="E4" s="826">
        <f>D4/C4*100</f>
        <v>16.834057945328659</v>
      </c>
      <c r="F4" s="706">
        <f t="shared" si="0"/>
        <v>6249700.1610000003</v>
      </c>
      <c r="G4" s="706">
        <f t="shared" si="0"/>
        <v>1080542.9550000001</v>
      </c>
      <c r="H4" s="826">
        <f>G4/F4*100</f>
        <v>17.289516731425159</v>
      </c>
      <c r="I4" s="706">
        <f t="shared" si="0"/>
        <v>601361.67570999998</v>
      </c>
      <c r="J4" s="706">
        <f>I4/D4*100</f>
        <v>99.772256961237375</v>
      </c>
      <c r="K4" s="706">
        <f t="shared" si="0"/>
        <v>1079847.2516000001</v>
      </c>
      <c r="L4" s="706">
        <f>K4/G4*100</f>
        <v>99.935615386988474</v>
      </c>
      <c r="M4" s="706">
        <f t="shared" si="0"/>
        <v>1372.68568</v>
      </c>
      <c r="N4" s="826">
        <f>M4/D4*100</f>
        <v>0.22774306033099515</v>
      </c>
      <c r="O4" s="706">
        <f t="shared" si="0"/>
        <v>321065.79000000004</v>
      </c>
      <c r="P4" s="706">
        <f t="shared" si="0"/>
        <v>1080542.9550000001</v>
      </c>
      <c r="Q4" s="617">
        <f>Q9</f>
        <v>320.88</v>
      </c>
    </row>
    <row r="5" spans="1:17" s="579" customFormat="1" ht="18" customHeight="1" x14ac:dyDescent="0.2">
      <c r="A5" s="621" t="s">
        <v>74</v>
      </c>
      <c r="B5" s="829">
        <v>4150.2334300000002</v>
      </c>
      <c r="C5" s="833">
        <v>468098.45819999999</v>
      </c>
      <c r="D5" s="623">
        <v>86142.43144</v>
      </c>
      <c r="E5" s="820">
        <v>18.40263088</v>
      </c>
      <c r="F5" s="833">
        <v>926064.65599999996</v>
      </c>
      <c r="G5" s="833">
        <v>169258.2064</v>
      </c>
      <c r="H5" s="820">
        <v>18.277147849999999</v>
      </c>
      <c r="I5" s="623">
        <v>85960.241169999994</v>
      </c>
      <c r="J5" s="821">
        <v>100</v>
      </c>
      <c r="K5" s="833">
        <v>169154.07440000001</v>
      </c>
      <c r="L5" s="820">
        <v>100</v>
      </c>
      <c r="M5" s="829">
        <v>182.19027</v>
      </c>
      <c r="N5" s="820">
        <v>0.21194713700000001</v>
      </c>
      <c r="O5" s="623">
        <v>53768.75</v>
      </c>
      <c r="P5" s="833">
        <v>169258.2064</v>
      </c>
      <c r="Q5" s="623">
        <v>305.51</v>
      </c>
    </row>
    <row r="6" spans="1:17" s="579" customFormat="1" ht="18" customHeight="1" x14ac:dyDescent="0.2">
      <c r="A6" s="621" t="s">
        <v>73</v>
      </c>
      <c r="B6" s="829">
        <v>3967.3101900000001</v>
      </c>
      <c r="C6" s="833">
        <v>519841.9523</v>
      </c>
      <c r="D6" s="623">
        <v>90797.839619999999</v>
      </c>
      <c r="E6" s="820">
        <v>17.466431709999998</v>
      </c>
      <c r="F6" s="833">
        <v>1049727.142</v>
      </c>
      <c r="G6" s="833">
        <v>201623.16380000001</v>
      </c>
      <c r="H6" s="820">
        <v>19.207197359999999</v>
      </c>
      <c r="I6" s="623">
        <v>90650.955839999995</v>
      </c>
      <c r="J6" s="821">
        <v>100</v>
      </c>
      <c r="K6" s="833">
        <v>201524.13329999999</v>
      </c>
      <c r="L6" s="820">
        <v>100</v>
      </c>
      <c r="M6" s="829">
        <v>146.88378</v>
      </c>
      <c r="N6" s="820">
        <v>0.16177012599999999</v>
      </c>
      <c r="O6" s="623">
        <v>80224.740000000005</v>
      </c>
      <c r="P6" s="833">
        <v>201623.16380000001</v>
      </c>
      <c r="Q6" s="623">
        <v>311.04000000000002</v>
      </c>
    </row>
    <row r="7" spans="1:17" s="579" customFormat="1" ht="18" customHeight="1" x14ac:dyDescent="0.2">
      <c r="A7" s="621" t="s">
        <v>799</v>
      </c>
      <c r="B7" s="829">
        <v>5341.7662899999996</v>
      </c>
      <c r="C7" s="833">
        <v>1030660.0110000001</v>
      </c>
      <c r="D7" s="833">
        <v>155158.89689999999</v>
      </c>
      <c r="E7" s="820">
        <v>15.054323950000001</v>
      </c>
      <c r="F7" s="833">
        <v>1520003.977</v>
      </c>
      <c r="G7" s="833">
        <v>249841.2941</v>
      </c>
      <c r="H7" s="820">
        <v>16.43688423</v>
      </c>
      <c r="I7" s="833">
        <v>154762.5999</v>
      </c>
      <c r="J7" s="821">
        <v>100</v>
      </c>
      <c r="K7" s="833">
        <v>249657.12940000001</v>
      </c>
      <c r="L7" s="820">
        <v>100</v>
      </c>
      <c r="M7" s="829">
        <v>396.29710999999998</v>
      </c>
      <c r="N7" s="820">
        <v>0.25606775199999998</v>
      </c>
      <c r="O7" s="623">
        <v>75290.960000000006</v>
      </c>
      <c r="P7" s="833">
        <v>249841.2941</v>
      </c>
      <c r="Q7" s="623">
        <v>314.77999999999997</v>
      </c>
    </row>
    <row r="8" spans="1:17" s="579" customFormat="1" ht="15" customHeight="1" x14ac:dyDescent="0.2">
      <c r="A8" s="621" t="s">
        <v>960</v>
      </c>
      <c r="B8" s="829">
        <v>4814.26847</v>
      </c>
      <c r="C8" s="833">
        <v>805230.80790000001</v>
      </c>
      <c r="D8" s="833">
        <v>131916.69380000001</v>
      </c>
      <c r="E8" s="820">
        <v>16.382469780000001</v>
      </c>
      <c r="F8" s="833">
        <v>1414639.284</v>
      </c>
      <c r="G8" s="833">
        <v>229927.28049999999</v>
      </c>
      <c r="H8" s="820">
        <v>16.25342114</v>
      </c>
      <c r="I8" s="833">
        <v>131411.98749999999</v>
      </c>
      <c r="J8" s="821">
        <v>100</v>
      </c>
      <c r="K8" s="833">
        <v>229766.37590000001</v>
      </c>
      <c r="L8" s="820">
        <v>100</v>
      </c>
      <c r="M8" s="829">
        <v>504.70627999999999</v>
      </c>
      <c r="N8" s="820">
        <v>0.38259473900000002</v>
      </c>
      <c r="O8" s="623">
        <v>56586.18</v>
      </c>
      <c r="P8" s="833">
        <v>229927.28049999999</v>
      </c>
      <c r="Q8" s="623">
        <v>316.97000000000003</v>
      </c>
    </row>
    <row r="9" spans="1:17" s="731" customFormat="1" ht="18" customHeight="1" x14ac:dyDescent="0.2">
      <c r="A9" s="580" t="s">
        <v>1066</v>
      </c>
      <c r="B9" s="711">
        <v>4483.88429</v>
      </c>
      <c r="C9" s="743">
        <v>756614.81169999996</v>
      </c>
      <c r="D9" s="743">
        <v>138718.49950000001</v>
      </c>
      <c r="E9" s="786">
        <v>18.334097799999999</v>
      </c>
      <c r="F9" s="743">
        <v>1339265.102</v>
      </c>
      <c r="G9" s="743">
        <v>229893.01019999999</v>
      </c>
      <c r="H9" s="786">
        <v>17.165608949999999</v>
      </c>
      <c r="I9" s="743">
        <v>138575.89129999999</v>
      </c>
      <c r="J9" s="787">
        <v>100</v>
      </c>
      <c r="K9" s="743">
        <v>229745.5386</v>
      </c>
      <c r="L9" s="786">
        <v>100</v>
      </c>
      <c r="M9" s="711">
        <v>142.60824</v>
      </c>
      <c r="N9" s="786">
        <v>0.10280405300000001</v>
      </c>
      <c r="O9" s="626">
        <v>55195.16</v>
      </c>
      <c r="P9" s="743">
        <v>229893.01019999999</v>
      </c>
      <c r="Q9" s="626">
        <v>320.88</v>
      </c>
    </row>
    <row r="10" spans="1:17" s="579" customFormat="1" ht="13.5" customHeight="1" x14ac:dyDescent="0.2">
      <c r="A10" s="905" t="s">
        <v>1022</v>
      </c>
      <c r="B10" s="905"/>
      <c r="C10" s="905"/>
      <c r="D10" s="905"/>
      <c r="E10" s="905"/>
      <c r="F10" s="905"/>
      <c r="G10" s="905"/>
      <c r="H10" s="731"/>
      <c r="I10" s="731"/>
      <c r="J10" s="731"/>
      <c r="K10" s="731"/>
      <c r="L10" s="731"/>
      <c r="M10" s="731"/>
      <c r="N10" s="731"/>
      <c r="O10" s="731"/>
      <c r="P10" s="731"/>
      <c r="Q10" s="731"/>
    </row>
    <row r="11" spans="1:17" s="579" customFormat="1" ht="13.5" customHeight="1" x14ac:dyDescent="0.2">
      <c r="A11" s="905" t="s">
        <v>1077</v>
      </c>
      <c r="B11" s="905"/>
      <c r="C11" s="905"/>
      <c r="D11" s="905"/>
      <c r="E11" s="905"/>
      <c r="F11" s="905"/>
      <c r="G11" s="905"/>
      <c r="H11" s="731"/>
      <c r="I11" s="731"/>
      <c r="J11" s="731"/>
      <c r="K11" s="731"/>
      <c r="L11" s="731"/>
      <c r="M11" s="731"/>
      <c r="N11" s="731"/>
      <c r="O11" s="731"/>
      <c r="P11" s="731"/>
      <c r="Q11" s="731"/>
    </row>
    <row r="12" spans="1:17" s="579" customFormat="1" ht="26.85" customHeight="1" x14ac:dyDescent="0.2">
      <c r="A12" s="906" t="s">
        <v>1023</v>
      </c>
      <c r="B12" s="906"/>
      <c r="C12" s="906"/>
      <c r="D12" s="906"/>
      <c r="E12" s="906"/>
      <c r="F12" s="906"/>
      <c r="G12" s="906"/>
      <c r="H12" s="731"/>
      <c r="I12" s="731"/>
      <c r="J12" s="731"/>
      <c r="K12" s="731"/>
      <c r="L12" s="731"/>
      <c r="M12" s="731"/>
      <c r="N12" s="731"/>
      <c r="O12" s="731"/>
      <c r="P12" s="731"/>
      <c r="Q12" s="731"/>
    </row>
  </sheetData>
  <mergeCells count="4">
    <mergeCell ref="A1:I1"/>
    <mergeCell ref="A10:G10"/>
    <mergeCell ref="A11:G11"/>
    <mergeCell ref="A12:G12"/>
  </mergeCells>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2"/>
  <sheetViews>
    <sheetView zoomScaleNormal="100" workbookViewId="0">
      <selection activeCell="J15" sqref="J15"/>
    </sheetView>
  </sheetViews>
  <sheetFormatPr defaultRowHeight="12.75" x14ac:dyDescent="0.2"/>
  <cols>
    <col min="1" max="1" width="14.7109375" style="576" bestFit="1" customWidth="1"/>
    <col min="2" max="15" width="13.42578125" style="576" customWidth="1"/>
    <col min="16" max="16384" width="9.140625" style="576"/>
  </cols>
  <sheetData>
    <row r="1" spans="1:15" ht="14.25" customHeight="1" x14ac:dyDescent="0.2">
      <c r="A1" s="837" t="s">
        <v>847</v>
      </c>
      <c r="B1" s="837"/>
      <c r="C1" s="837"/>
    </row>
    <row r="2" spans="1:15" s="579" customFormat="1" ht="88.5" customHeight="1" x14ac:dyDescent="0.2">
      <c r="A2" s="758" t="s">
        <v>972</v>
      </c>
      <c r="B2" s="758" t="s">
        <v>969</v>
      </c>
      <c r="C2" s="758" t="s">
        <v>963</v>
      </c>
      <c r="D2" s="758" t="s">
        <v>970</v>
      </c>
      <c r="E2" s="613" t="s">
        <v>865</v>
      </c>
      <c r="F2" s="758" t="s">
        <v>150</v>
      </c>
      <c r="G2" s="758" t="s">
        <v>973</v>
      </c>
      <c r="H2" s="613" t="s">
        <v>866</v>
      </c>
      <c r="I2" s="758" t="s">
        <v>971</v>
      </c>
      <c r="J2" s="613" t="s">
        <v>867</v>
      </c>
      <c r="K2" s="758" t="s">
        <v>974</v>
      </c>
      <c r="L2" s="613" t="s">
        <v>869</v>
      </c>
      <c r="M2" s="758" t="s">
        <v>975</v>
      </c>
      <c r="N2" s="758" t="s">
        <v>976</v>
      </c>
      <c r="O2" s="758" t="s">
        <v>977</v>
      </c>
    </row>
    <row r="3" spans="1:15" s="694" customFormat="1" ht="18" customHeight="1" x14ac:dyDescent="0.2">
      <c r="A3" s="838" t="s">
        <v>72</v>
      </c>
      <c r="B3" s="839">
        <v>5.64E-3</v>
      </c>
      <c r="C3" s="840">
        <v>10.29321</v>
      </c>
      <c r="D3" s="840">
        <v>10.291169999999999</v>
      </c>
      <c r="E3" s="841">
        <v>99.98</v>
      </c>
      <c r="F3" s="840">
        <v>20.302788339999999</v>
      </c>
      <c r="G3" s="840">
        <v>20.301970449999999</v>
      </c>
      <c r="H3" s="841">
        <v>100</v>
      </c>
      <c r="I3" s="840">
        <v>10.291169999999999</v>
      </c>
      <c r="J3" s="841">
        <v>100</v>
      </c>
      <c r="K3" s="840">
        <v>20.301970449999999</v>
      </c>
      <c r="L3" s="839">
        <v>100</v>
      </c>
      <c r="M3" s="840">
        <v>20.301970449999999</v>
      </c>
      <c r="N3" s="840">
        <v>20.301970449999999</v>
      </c>
      <c r="O3" s="840">
        <v>0.35</v>
      </c>
    </row>
    <row r="4" spans="1:15" s="694" customFormat="1" ht="18" customHeight="1" x14ac:dyDescent="0.2">
      <c r="A4" s="838" t="s">
        <v>75</v>
      </c>
      <c r="B4" s="839">
        <v>0</v>
      </c>
      <c r="C4" s="840">
        <v>0</v>
      </c>
      <c r="D4" s="840">
        <v>0</v>
      </c>
      <c r="E4" s="841">
        <v>0</v>
      </c>
      <c r="F4" s="840">
        <v>0</v>
      </c>
      <c r="G4" s="840">
        <v>0</v>
      </c>
      <c r="H4" s="841">
        <v>0</v>
      </c>
      <c r="I4" s="840">
        <v>0</v>
      </c>
      <c r="J4" s="841">
        <v>0</v>
      </c>
      <c r="K4" s="840">
        <v>0</v>
      </c>
      <c r="L4" s="839">
        <v>0</v>
      </c>
      <c r="M4" s="840">
        <v>0</v>
      </c>
      <c r="N4" s="840">
        <v>0</v>
      </c>
      <c r="O4" s="840">
        <v>0</v>
      </c>
    </row>
    <row r="5" spans="1:15" s="579" customFormat="1" ht="18" customHeight="1" x14ac:dyDescent="0.2">
      <c r="A5" s="842" t="s">
        <v>74</v>
      </c>
      <c r="B5" s="843">
        <v>0</v>
      </c>
      <c r="C5" s="844">
        <v>0</v>
      </c>
      <c r="D5" s="844">
        <v>0</v>
      </c>
      <c r="E5" s="845">
        <v>0</v>
      </c>
      <c r="F5" s="844">
        <v>0</v>
      </c>
      <c r="G5" s="844">
        <v>0</v>
      </c>
      <c r="H5" s="845">
        <v>0</v>
      </c>
      <c r="I5" s="844">
        <v>0</v>
      </c>
      <c r="J5" s="845">
        <v>0</v>
      </c>
      <c r="K5" s="844">
        <v>0</v>
      </c>
      <c r="L5" s="843">
        <v>0</v>
      </c>
      <c r="M5" s="844">
        <v>0</v>
      </c>
      <c r="N5" s="844">
        <v>0</v>
      </c>
      <c r="O5" s="844">
        <v>0</v>
      </c>
    </row>
    <row r="6" spans="1:15" s="579" customFormat="1" ht="18" customHeight="1" x14ac:dyDescent="0.2">
      <c r="A6" s="842" t="s">
        <v>73</v>
      </c>
      <c r="B6" s="843">
        <v>0</v>
      </c>
      <c r="C6" s="844">
        <v>0</v>
      </c>
      <c r="D6" s="844">
        <v>0</v>
      </c>
      <c r="E6" s="845">
        <v>0</v>
      </c>
      <c r="F6" s="844">
        <v>0</v>
      </c>
      <c r="G6" s="844">
        <v>0</v>
      </c>
      <c r="H6" s="845">
        <v>0</v>
      </c>
      <c r="I6" s="844">
        <v>0</v>
      </c>
      <c r="J6" s="845">
        <v>0</v>
      </c>
      <c r="K6" s="844">
        <v>0</v>
      </c>
      <c r="L6" s="843">
        <v>0</v>
      </c>
      <c r="M6" s="844">
        <v>0</v>
      </c>
      <c r="N6" s="844">
        <v>0</v>
      </c>
      <c r="O6" s="844">
        <v>0</v>
      </c>
    </row>
    <row r="7" spans="1:15" s="579" customFormat="1" ht="18" customHeight="1" x14ac:dyDescent="0.2">
      <c r="A7" s="842" t="s">
        <v>799</v>
      </c>
      <c r="B7" s="843">
        <v>0</v>
      </c>
      <c r="C7" s="844">
        <v>0</v>
      </c>
      <c r="D7" s="844">
        <v>0</v>
      </c>
      <c r="E7" s="845">
        <v>0</v>
      </c>
      <c r="F7" s="844">
        <v>0</v>
      </c>
      <c r="G7" s="844">
        <v>0</v>
      </c>
      <c r="H7" s="845">
        <v>0</v>
      </c>
      <c r="I7" s="844">
        <v>0</v>
      </c>
      <c r="J7" s="845">
        <v>0</v>
      </c>
      <c r="K7" s="844">
        <v>0</v>
      </c>
      <c r="L7" s="843">
        <v>0</v>
      </c>
      <c r="M7" s="844">
        <v>0</v>
      </c>
      <c r="N7" s="844">
        <v>0</v>
      </c>
      <c r="O7" s="844">
        <v>0</v>
      </c>
    </row>
    <row r="8" spans="1:15" s="579" customFormat="1" ht="18" customHeight="1" x14ac:dyDescent="0.2">
      <c r="A8" s="842" t="s">
        <v>960</v>
      </c>
      <c r="B8" s="843">
        <v>0</v>
      </c>
      <c r="C8" s="844">
        <v>0</v>
      </c>
      <c r="D8" s="844">
        <v>0</v>
      </c>
      <c r="E8" s="845">
        <v>0</v>
      </c>
      <c r="F8" s="844">
        <v>0</v>
      </c>
      <c r="G8" s="844">
        <v>0</v>
      </c>
      <c r="H8" s="845">
        <v>0</v>
      </c>
      <c r="I8" s="844">
        <v>0</v>
      </c>
      <c r="J8" s="845">
        <v>0</v>
      </c>
      <c r="K8" s="844">
        <v>0</v>
      </c>
      <c r="L8" s="843">
        <v>0</v>
      </c>
      <c r="M8" s="844">
        <v>0</v>
      </c>
      <c r="N8" s="844">
        <v>0</v>
      </c>
      <c r="O8" s="844">
        <v>0</v>
      </c>
    </row>
    <row r="9" spans="1:15" s="731" customFormat="1" ht="18" customHeight="1" x14ac:dyDescent="0.2">
      <c r="A9" s="842" t="s">
        <v>1066</v>
      </c>
      <c r="B9" s="843">
        <v>0</v>
      </c>
      <c r="C9" s="844">
        <v>0</v>
      </c>
      <c r="D9" s="844">
        <v>0</v>
      </c>
      <c r="E9" s="845">
        <v>0</v>
      </c>
      <c r="F9" s="844">
        <v>0</v>
      </c>
      <c r="G9" s="844">
        <v>0</v>
      </c>
      <c r="H9" s="845">
        <v>0</v>
      </c>
      <c r="I9" s="844">
        <v>0</v>
      </c>
      <c r="J9" s="845">
        <v>0</v>
      </c>
      <c r="K9" s="844">
        <v>0</v>
      </c>
      <c r="L9" s="843">
        <v>0</v>
      </c>
      <c r="M9" s="844">
        <v>0</v>
      </c>
      <c r="N9" s="844">
        <v>0</v>
      </c>
      <c r="O9" s="844">
        <v>0</v>
      </c>
    </row>
    <row r="10" spans="1:15" s="579" customFormat="1" ht="17.25" customHeight="1" x14ac:dyDescent="0.2">
      <c r="A10" s="846" t="s">
        <v>946</v>
      </c>
      <c r="B10" s="847"/>
      <c r="C10" s="848"/>
      <c r="D10" s="848"/>
      <c r="E10" s="849"/>
      <c r="F10" s="848"/>
      <c r="G10" s="848"/>
      <c r="H10" s="849"/>
      <c r="I10" s="848"/>
      <c r="J10" s="849"/>
      <c r="K10" s="848"/>
      <c r="L10" s="847"/>
      <c r="M10" s="848"/>
      <c r="N10" s="848"/>
      <c r="O10" s="848"/>
    </row>
    <row r="11" spans="1:15" s="579" customFormat="1" ht="18" customHeight="1" x14ac:dyDescent="0.2">
      <c r="A11" s="1053" t="s">
        <v>1077</v>
      </c>
      <c r="B11" s="1053"/>
      <c r="C11" s="1053"/>
      <c r="D11" s="1053"/>
      <c r="E11" s="1053"/>
      <c r="F11" s="1053"/>
      <c r="G11" s="1053"/>
      <c r="H11" s="1053"/>
      <c r="I11" s="1053"/>
      <c r="J11" s="1053"/>
      <c r="K11" s="1053"/>
      <c r="L11" s="1053"/>
      <c r="M11" s="1053"/>
      <c r="N11" s="1053"/>
      <c r="O11" s="1053"/>
    </row>
    <row r="12" spans="1:15" s="579" customFormat="1" ht="28.35" customHeight="1" x14ac:dyDescent="0.2">
      <c r="A12" s="1054" t="s">
        <v>1024</v>
      </c>
      <c r="B12" s="1054"/>
      <c r="C12" s="1054"/>
      <c r="D12" s="1054"/>
      <c r="E12" s="1054"/>
      <c r="F12" s="1054"/>
      <c r="G12" s="1054"/>
      <c r="H12" s="1054"/>
      <c r="I12" s="1054"/>
      <c r="J12" s="1054"/>
      <c r="K12" s="1054"/>
      <c r="L12" s="1054"/>
      <c r="M12" s="1054"/>
      <c r="N12" s="1054"/>
      <c r="O12" s="1054"/>
    </row>
  </sheetData>
  <mergeCells count="2">
    <mergeCell ref="A11:O11"/>
    <mergeCell ref="A12:O12"/>
  </mergeCells>
  <pageMargins left="0.78431372549019618" right="0.78431372549019618" top="0.98039215686274517" bottom="0.98039215686274517" header="0.50980392156862753" footer="0.50980392156862753"/>
  <pageSetup paperSize="9" scale="42"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4"/>
  <sheetViews>
    <sheetView zoomScaleNormal="100" workbookViewId="0">
      <selection activeCell="J15" sqref="J15"/>
    </sheetView>
  </sheetViews>
  <sheetFormatPr defaultRowHeight="12.75" x14ac:dyDescent="0.2"/>
  <cols>
    <col min="1" max="1" width="14.7109375" style="576" bestFit="1" customWidth="1"/>
    <col min="2" max="2" width="9.140625" style="576" bestFit="1" customWidth="1"/>
    <col min="3" max="3" width="10.140625" style="576" bestFit="1" customWidth="1"/>
    <col min="4" max="4" width="9.42578125" style="576" bestFit="1" customWidth="1"/>
    <col min="5" max="5" width="10.140625" style="576" bestFit="1" customWidth="1"/>
    <col min="6" max="6" width="9.5703125" style="576" bestFit="1" customWidth="1"/>
    <col min="7" max="7" width="11.7109375" style="576" customWidth="1"/>
    <col min="8" max="8" width="10.140625" style="576" bestFit="1" customWidth="1"/>
    <col min="9" max="9" width="11.85546875" style="576" customWidth="1"/>
    <col min="10" max="11" width="10.140625" style="576" bestFit="1" customWidth="1"/>
    <col min="12" max="12" width="9.85546875" style="576" bestFit="1" customWidth="1"/>
    <col min="13" max="13" width="9.28515625" style="576" bestFit="1" customWidth="1"/>
    <col min="14" max="14" width="10.28515625" style="576" bestFit="1" customWidth="1"/>
    <col min="15" max="15" width="11.7109375" style="576" bestFit="1" customWidth="1"/>
    <col min="16" max="16" width="9.7109375" style="576" bestFit="1" customWidth="1"/>
    <col min="17" max="17" width="8.28515625" style="576" bestFit="1" customWidth="1"/>
    <col min="18" max="18" width="9.140625" style="576" bestFit="1" customWidth="1"/>
    <col min="19" max="19" width="4.7109375" style="576" bestFit="1" customWidth="1"/>
    <col min="20" max="16384" width="9.140625" style="576"/>
  </cols>
  <sheetData>
    <row r="1" spans="1:18" ht="18" customHeight="1" x14ac:dyDescent="0.2">
      <c r="A1" s="1010" t="s">
        <v>8</v>
      </c>
      <c r="B1" s="1010"/>
      <c r="C1" s="1010"/>
      <c r="D1" s="1010"/>
      <c r="E1" s="1010"/>
      <c r="F1" s="1010"/>
      <c r="G1" s="1010"/>
      <c r="H1" s="1010"/>
      <c r="I1" s="1010"/>
      <c r="J1" s="1010"/>
      <c r="K1" s="1010"/>
      <c r="L1" s="1010"/>
      <c r="M1" s="1010"/>
      <c r="N1" s="1010"/>
      <c r="O1" s="1010"/>
      <c r="P1" s="1010"/>
      <c r="Q1" s="1010"/>
      <c r="R1" s="1010"/>
    </row>
    <row r="2" spans="1:18" s="731" customFormat="1" ht="25.5" customHeight="1" x14ac:dyDescent="0.2">
      <c r="A2" s="1049" t="s">
        <v>336</v>
      </c>
      <c r="B2" s="1049" t="s">
        <v>138</v>
      </c>
      <c r="C2" s="991" t="s">
        <v>337</v>
      </c>
      <c r="D2" s="992"/>
      <c r="E2" s="991" t="s">
        <v>338</v>
      </c>
      <c r="F2" s="992"/>
      <c r="G2" s="995" t="s">
        <v>339</v>
      </c>
      <c r="H2" s="1056"/>
      <c r="I2" s="1056"/>
      <c r="J2" s="996"/>
      <c r="K2" s="995" t="s">
        <v>340</v>
      </c>
      <c r="L2" s="1056"/>
      <c r="M2" s="1056"/>
      <c r="N2" s="996"/>
      <c r="O2" s="991" t="s">
        <v>67</v>
      </c>
      <c r="P2" s="992"/>
      <c r="Q2" s="1057" t="s">
        <v>341</v>
      </c>
      <c r="R2" s="1058"/>
    </row>
    <row r="3" spans="1:18" s="731" customFormat="1" ht="13.5" customHeight="1" x14ac:dyDescent="0.2">
      <c r="A3" s="1055"/>
      <c r="B3" s="1055"/>
      <c r="C3" s="993"/>
      <c r="D3" s="994"/>
      <c r="E3" s="993"/>
      <c r="F3" s="994"/>
      <c r="G3" s="995" t="s">
        <v>342</v>
      </c>
      <c r="H3" s="996"/>
      <c r="I3" s="995" t="s">
        <v>343</v>
      </c>
      <c r="J3" s="996"/>
      <c r="K3" s="995" t="s">
        <v>342</v>
      </c>
      <c r="L3" s="996"/>
      <c r="M3" s="995" t="s">
        <v>343</v>
      </c>
      <c r="N3" s="996"/>
      <c r="O3" s="993"/>
      <c r="P3" s="994"/>
      <c r="Q3" s="1059"/>
      <c r="R3" s="1060"/>
    </row>
    <row r="4" spans="1:18" s="731" customFormat="1" ht="62.25" customHeight="1" x14ac:dyDescent="0.2">
      <c r="A4" s="1050"/>
      <c r="B4" s="1050"/>
      <c r="C4" s="850" t="s">
        <v>344</v>
      </c>
      <c r="D4" s="796" t="s">
        <v>1158</v>
      </c>
      <c r="E4" s="850" t="s">
        <v>344</v>
      </c>
      <c r="F4" s="796" t="s">
        <v>1158</v>
      </c>
      <c r="G4" s="850" t="s">
        <v>344</v>
      </c>
      <c r="H4" s="796" t="s">
        <v>1158</v>
      </c>
      <c r="I4" s="850" t="s">
        <v>344</v>
      </c>
      <c r="J4" s="796" t="s">
        <v>1158</v>
      </c>
      <c r="K4" s="850" t="s">
        <v>344</v>
      </c>
      <c r="L4" s="796" t="s">
        <v>1158</v>
      </c>
      <c r="M4" s="850" t="s">
        <v>344</v>
      </c>
      <c r="N4" s="796" t="s">
        <v>1158</v>
      </c>
      <c r="O4" s="850" t="s">
        <v>344</v>
      </c>
      <c r="P4" s="796" t="s">
        <v>1158</v>
      </c>
      <c r="Q4" s="850" t="s">
        <v>345</v>
      </c>
      <c r="R4" s="796" t="s">
        <v>1158</v>
      </c>
    </row>
    <row r="5" spans="1:18" s="746" customFormat="1" ht="15" customHeight="1" x14ac:dyDescent="0.2">
      <c r="A5" s="619" t="s">
        <v>72</v>
      </c>
      <c r="B5" s="748">
        <v>247</v>
      </c>
      <c r="C5" s="736">
        <v>150212</v>
      </c>
      <c r="D5" s="723">
        <v>14933.63792825</v>
      </c>
      <c r="E5" s="723">
        <v>2983</v>
      </c>
      <c r="F5" s="723">
        <v>162.96255754500001</v>
      </c>
      <c r="G5" s="736">
        <v>2032161</v>
      </c>
      <c r="H5" s="736">
        <v>200440.05508463</v>
      </c>
      <c r="I5" s="736">
        <v>480178</v>
      </c>
      <c r="J5" s="723">
        <v>45522.520567375002</v>
      </c>
      <c r="K5" s="723">
        <v>8473</v>
      </c>
      <c r="L5" s="723">
        <v>626.10800537499995</v>
      </c>
      <c r="M5" s="723">
        <v>7876</v>
      </c>
      <c r="N5" s="723">
        <v>583.24307475000001</v>
      </c>
      <c r="O5" s="736">
        <v>2681883</v>
      </c>
      <c r="P5" s="736">
        <v>262268.51721791999</v>
      </c>
      <c r="Q5" s="723">
        <v>515</v>
      </c>
      <c r="R5" s="723">
        <v>37.94</v>
      </c>
    </row>
    <row r="6" spans="1:18" s="746" customFormat="1" ht="15" customHeight="1" x14ac:dyDescent="0.2">
      <c r="A6" s="619" t="s">
        <v>75</v>
      </c>
      <c r="B6" s="723">
        <f>SUM(B7:B11)</f>
        <v>103</v>
      </c>
      <c r="C6" s="723">
        <f t="shared" ref="C6:P6" si="0">SUM(C7:C11)</f>
        <v>20613</v>
      </c>
      <c r="D6" s="723">
        <f t="shared" si="0"/>
        <v>1750.38</v>
      </c>
      <c r="E6" s="723">
        <f t="shared" si="0"/>
        <v>0</v>
      </c>
      <c r="F6" s="723">
        <f t="shared" si="0"/>
        <v>0</v>
      </c>
      <c r="G6" s="736">
        <f t="shared" si="0"/>
        <v>16495417</v>
      </c>
      <c r="H6" s="736">
        <f t="shared" si="0"/>
        <v>1540511.71</v>
      </c>
      <c r="I6" s="736">
        <f t="shared" si="0"/>
        <v>14706561</v>
      </c>
      <c r="J6" s="736">
        <f t="shared" si="0"/>
        <v>1135421.8600000001</v>
      </c>
      <c r="K6" s="723">
        <f t="shared" si="0"/>
        <v>0</v>
      </c>
      <c r="L6" s="620">
        <f t="shared" si="0"/>
        <v>0</v>
      </c>
      <c r="M6" s="620">
        <f t="shared" si="0"/>
        <v>0</v>
      </c>
      <c r="N6" s="620">
        <f t="shared" si="0"/>
        <v>0</v>
      </c>
      <c r="O6" s="736">
        <f t="shared" si="0"/>
        <v>31222591</v>
      </c>
      <c r="P6" s="736">
        <f t="shared" si="0"/>
        <v>2677683.94</v>
      </c>
      <c r="Q6" s="723">
        <f>Q11</f>
        <v>8217</v>
      </c>
      <c r="R6" s="723">
        <f>R11</f>
        <v>735.07</v>
      </c>
    </row>
    <row r="7" spans="1:18" s="731" customFormat="1" ht="15" customHeight="1" x14ac:dyDescent="0.2">
      <c r="A7" s="580" t="s">
        <v>74</v>
      </c>
      <c r="B7" s="625">
        <v>18</v>
      </c>
      <c r="C7" s="626">
        <v>962</v>
      </c>
      <c r="D7" s="626">
        <v>77.77</v>
      </c>
      <c r="E7" s="626">
        <v>0</v>
      </c>
      <c r="F7" s="626">
        <v>0</v>
      </c>
      <c r="G7" s="743">
        <v>995903</v>
      </c>
      <c r="H7" s="626">
        <v>87578.38</v>
      </c>
      <c r="I7" s="743">
        <v>309028</v>
      </c>
      <c r="J7" s="626">
        <v>21493.72</v>
      </c>
      <c r="K7" s="626">
        <v>0</v>
      </c>
      <c r="L7" s="626">
        <v>0</v>
      </c>
      <c r="M7" s="626">
        <v>0</v>
      </c>
      <c r="N7" s="626">
        <v>0</v>
      </c>
      <c r="O7" s="743">
        <v>1305893</v>
      </c>
      <c r="P7" s="743">
        <v>109149.87</v>
      </c>
      <c r="Q7" s="626">
        <v>2407</v>
      </c>
      <c r="R7" s="626">
        <v>202.9</v>
      </c>
    </row>
    <row r="8" spans="1:18" s="731" customFormat="1" ht="15" customHeight="1" x14ac:dyDescent="0.2">
      <c r="A8" s="580" t="s">
        <v>73</v>
      </c>
      <c r="B8" s="625">
        <v>19</v>
      </c>
      <c r="C8" s="626">
        <v>4144</v>
      </c>
      <c r="D8" s="626">
        <v>326.38</v>
      </c>
      <c r="E8" s="626">
        <v>0</v>
      </c>
      <c r="F8" s="626">
        <v>0</v>
      </c>
      <c r="G8" s="743">
        <v>1218595</v>
      </c>
      <c r="H8" s="743">
        <v>107799.6</v>
      </c>
      <c r="I8" s="743">
        <v>142492</v>
      </c>
      <c r="J8" s="626">
        <v>9623.57</v>
      </c>
      <c r="K8" s="626">
        <v>0</v>
      </c>
      <c r="L8" s="626">
        <v>0</v>
      </c>
      <c r="M8" s="626">
        <v>0</v>
      </c>
      <c r="N8" s="626">
        <v>0</v>
      </c>
      <c r="O8" s="743">
        <v>1365231</v>
      </c>
      <c r="P8" s="743">
        <v>117749.55</v>
      </c>
      <c r="Q8" s="626">
        <v>971</v>
      </c>
      <c r="R8" s="626">
        <v>78.709999999999994</v>
      </c>
    </row>
    <row r="9" spans="1:18" s="731" customFormat="1" ht="15" customHeight="1" x14ac:dyDescent="0.2">
      <c r="A9" s="580" t="s">
        <v>799</v>
      </c>
      <c r="B9" s="625">
        <v>22</v>
      </c>
      <c r="C9" s="626">
        <v>1747</v>
      </c>
      <c r="D9" s="626">
        <v>145.84</v>
      </c>
      <c r="E9" s="626">
        <v>0</v>
      </c>
      <c r="F9" s="626">
        <v>0</v>
      </c>
      <c r="G9" s="626">
        <v>106</v>
      </c>
      <c r="H9" s="626">
        <v>8.98</v>
      </c>
      <c r="I9" s="626">
        <v>0</v>
      </c>
      <c r="J9" s="626">
        <v>0</v>
      </c>
      <c r="K9" s="626">
        <v>0</v>
      </c>
      <c r="L9" s="626">
        <v>0</v>
      </c>
      <c r="M9" s="626">
        <v>0</v>
      </c>
      <c r="N9" s="626">
        <v>0</v>
      </c>
      <c r="O9" s="626">
        <v>1853</v>
      </c>
      <c r="P9" s="626">
        <v>154.82</v>
      </c>
      <c r="Q9" s="626">
        <v>81</v>
      </c>
      <c r="R9" s="626">
        <v>6.54</v>
      </c>
    </row>
    <row r="10" spans="1:18" s="731" customFormat="1" ht="14.25" customHeight="1" x14ac:dyDescent="0.2">
      <c r="A10" s="580" t="s">
        <v>960</v>
      </c>
      <c r="B10" s="625">
        <v>23</v>
      </c>
      <c r="C10" s="626">
        <v>7735</v>
      </c>
      <c r="D10" s="626">
        <v>663.89</v>
      </c>
      <c r="E10" s="626">
        <v>0</v>
      </c>
      <c r="F10" s="626">
        <v>0</v>
      </c>
      <c r="G10" s="743">
        <v>3256827</v>
      </c>
      <c r="H10" s="743">
        <v>297616.75</v>
      </c>
      <c r="I10" s="743">
        <v>3893948</v>
      </c>
      <c r="J10" s="743">
        <v>304232.15000000002</v>
      </c>
      <c r="K10" s="626">
        <v>0</v>
      </c>
      <c r="L10" s="626">
        <v>0</v>
      </c>
      <c r="M10" s="626">
        <v>0</v>
      </c>
      <c r="N10" s="626">
        <v>0</v>
      </c>
      <c r="O10" s="743">
        <v>7158510</v>
      </c>
      <c r="P10" s="743">
        <v>602512.78</v>
      </c>
      <c r="Q10" s="626">
        <v>4045</v>
      </c>
      <c r="R10" s="626">
        <v>352.49</v>
      </c>
    </row>
    <row r="11" spans="1:18" s="731" customFormat="1" ht="15" customHeight="1" x14ac:dyDescent="0.2">
      <c r="A11" s="580" t="s">
        <v>1066</v>
      </c>
      <c r="B11" s="625">
        <v>21</v>
      </c>
      <c r="C11" s="626">
        <v>6025</v>
      </c>
      <c r="D11" s="626">
        <v>536.5</v>
      </c>
      <c r="E11" s="626">
        <v>0</v>
      </c>
      <c r="F11" s="626">
        <v>0</v>
      </c>
      <c r="G11" s="765">
        <v>11023986</v>
      </c>
      <c r="H11" s="743">
        <v>1047508</v>
      </c>
      <c r="I11" s="765">
        <v>10361093</v>
      </c>
      <c r="J11" s="743">
        <v>800072.42</v>
      </c>
      <c r="K11" s="626">
        <v>0</v>
      </c>
      <c r="L11" s="626">
        <v>0</v>
      </c>
      <c r="M11" s="626">
        <v>0</v>
      </c>
      <c r="N11" s="626">
        <v>0</v>
      </c>
      <c r="O11" s="765">
        <v>21391104</v>
      </c>
      <c r="P11" s="743">
        <v>1848116.92</v>
      </c>
      <c r="Q11" s="626">
        <v>8217</v>
      </c>
      <c r="R11" s="626">
        <v>735.07</v>
      </c>
    </row>
    <row r="12" spans="1:18" s="731" customFormat="1" ht="13.5" customHeight="1" x14ac:dyDescent="0.2">
      <c r="A12" s="998" t="s">
        <v>1025</v>
      </c>
      <c r="B12" s="998"/>
      <c r="C12" s="998"/>
      <c r="D12" s="998"/>
      <c r="E12" s="998"/>
      <c r="F12" s="998"/>
      <c r="G12" s="998"/>
      <c r="H12" s="998"/>
      <c r="I12" s="998"/>
      <c r="J12" s="998"/>
    </row>
    <row r="13" spans="1:18" s="731" customFormat="1" ht="13.5" customHeight="1" x14ac:dyDescent="0.2">
      <c r="A13" s="998" t="s">
        <v>1077</v>
      </c>
      <c r="B13" s="998"/>
      <c r="C13" s="998"/>
      <c r="D13" s="998"/>
      <c r="E13" s="998"/>
      <c r="F13" s="998"/>
      <c r="G13" s="998"/>
      <c r="H13" s="998"/>
      <c r="I13" s="998"/>
      <c r="J13" s="998"/>
    </row>
    <row r="14" spans="1:18" s="731" customFormat="1" ht="28.35" customHeight="1" x14ac:dyDescent="0.2">
      <c r="A14" s="999" t="s">
        <v>182</v>
      </c>
      <c r="B14" s="999"/>
      <c r="C14" s="999"/>
      <c r="D14" s="999"/>
      <c r="E14" s="999"/>
      <c r="F14" s="999"/>
      <c r="G14" s="999"/>
      <c r="H14" s="999"/>
      <c r="I14" s="999"/>
      <c r="J14" s="999"/>
    </row>
  </sheetData>
  <mergeCells count="16">
    <mergeCell ref="A14:J14"/>
    <mergeCell ref="A1:R1"/>
    <mergeCell ref="A2:A4"/>
    <mergeCell ref="B2:B4"/>
    <mergeCell ref="C2:D3"/>
    <mergeCell ref="E2:F3"/>
    <mergeCell ref="G2:J2"/>
    <mergeCell ref="K2:N2"/>
    <mergeCell ref="O2:P3"/>
    <mergeCell ref="Q2:R3"/>
    <mergeCell ref="G3:H3"/>
    <mergeCell ref="I3:J3"/>
    <mergeCell ref="K3:L3"/>
    <mergeCell ref="M3:N3"/>
    <mergeCell ref="A12:J12"/>
    <mergeCell ref="A13:J13"/>
  </mergeCells>
  <pageMargins left="0.78431372549019618" right="0.78431372549019618" top="0.98039215686274517" bottom="0.98039215686274517" header="0.50980392156862753" footer="0.50980392156862753"/>
  <pageSetup paperSize="9" scale="71"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4"/>
  <sheetViews>
    <sheetView zoomScaleNormal="100" workbookViewId="0">
      <selection activeCell="J15" sqref="J15"/>
    </sheetView>
  </sheetViews>
  <sheetFormatPr defaultRowHeight="12.75" x14ac:dyDescent="0.2"/>
  <cols>
    <col min="1" max="1" width="12.140625" style="576" bestFit="1" customWidth="1"/>
    <col min="2" max="2" width="9.140625" style="576" bestFit="1" customWidth="1"/>
    <col min="3" max="18" width="13.5703125" style="576" bestFit="1" customWidth="1"/>
    <col min="19" max="19" width="5" style="576" bestFit="1" customWidth="1"/>
    <col min="20" max="16384" width="9.140625" style="576"/>
  </cols>
  <sheetData>
    <row r="1" spans="1:18" ht="18" customHeight="1" x14ac:dyDescent="0.2">
      <c r="A1" s="1010" t="s">
        <v>346</v>
      </c>
      <c r="B1" s="1010"/>
      <c r="C1" s="1010"/>
      <c r="D1" s="1010"/>
      <c r="E1" s="1010"/>
      <c r="F1" s="1010"/>
      <c r="G1" s="1010"/>
      <c r="H1" s="1010"/>
      <c r="I1" s="1010"/>
      <c r="J1" s="1010"/>
      <c r="K1" s="1010"/>
      <c r="L1" s="1010"/>
      <c r="M1" s="1010"/>
      <c r="N1" s="1010"/>
    </row>
    <row r="2" spans="1:18" s="731" customFormat="1" ht="25.5" customHeight="1" x14ac:dyDescent="0.2">
      <c r="A2" s="1049" t="s">
        <v>336</v>
      </c>
      <c r="B2" s="1049" t="s">
        <v>138</v>
      </c>
      <c r="C2" s="991" t="s">
        <v>337</v>
      </c>
      <c r="D2" s="992"/>
      <c r="E2" s="991" t="s">
        <v>338</v>
      </c>
      <c r="F2" s="992"/>
      <c r="G2" s="995" t="s">
        <v>339</v>
      </c>
      <c r="H2" s="1056"/>
      <c r="I2" s="1056"/>
      <c r="J2" s="996"/>
      <c r="K2" s="995" t="s">
        <v>340</v>
      </c>
      <c r="L2" s="1056"/>
      <c r="M2" s="1056"/>
      <c r="N2" s="996"/>
      <c r="O2" s="991" t="s">
        <v>67</v>
      </c>
      <c r="P2" s="992"/>
      <c r="Q2" s="1057" t="s">
        <v>341</v>
      </c>
      <c r="R2" s="1058"/>
    </row>
    <row r="3" spans="1:18" s="731" customFormat="1" ht="13.5" customHeight="1" x14ac:dyDescent="0.2">
      <c r="A3" s="1055"/>
      <c r="B3" s="1055"/>
      <c r="C3" s="993"/>
      <c r="D3" s="994"/>
      <c r="E3" s="993"/>
      <c r="F3" s="994"/>
      <c r="G3" s="995" t="s">
        <v>342</v>
      </c>
      <c r="H3" s="996"/>
      <c r="I3" s="995" t="s">
        <v>343</v>
      </c>
      <c r="J3" s="996"/>
      <c r="K3" s="995" t="s">
        <v>342</v>
      </c>
      <c r="L3" s="996"/>
      <c r="M3" s="995" t="s">
        <v>343</v>
      </c>
      <c r="N3" s="996"/>
      <c r="O3" s="993"/>
      <c r="P3" s="994"/>
      <c r="Q3" s="1059"/>
      <c r="R3" s="1060"/>
    </row>
    <row r="4" spans="1:18" s="731" customFormat="1" ht="27" customHeight="1" x14ac:dyDescent="0.2">
      <c r="A4" s="1050"/>
      <c r="B4" s="1050"/>
      <c r="C4" s="850" t="s">
        <v>344</v>
      </c>
      <c r="D4" s="796" t="s">
        <v>1158</v>
      </c>
      <c r="E4" s="850" t="s">
        <v>344</v>
      </c>
      <c r="F4" s="796" t="s">
        <v>1158</v>
      </c>
      <c r="G4" s="850" t="s">
        <v>344</v>
      </c>
      <c r="H4" s="796" t="s">
        <v>1158</v>
      </c>
      <c r="I4" s="850" t="s">
        <v>344</v>
      </c>
      <c r="J4" s="796" t="s">
        <v>1158</v>
      </c>
      <c r="K4" s="850" t="s">
        <v>344</v>
      </c>
      <c r="L4" s="796" t="s">
        <v>1158</v>
      </c>
      <c r="M4" s="850" t="s">
        <v>344</v>
      </c>
      <c r="N4" s="796" t="s">
        <v>1158</v>
      </c>
      <c r="O4" s="850" t="s">
        <v>344</v>
      </c>
      <c r="P4" s="796" t="s">
        <v>1158</v>
      </c>
      <c r="Q4" s="850" t="s">
        <v>344</v>
      </c>
      <c r="R4" s="796" t="s">
        <v>1158</v>
      </c>
    </row>
    <row r="5" spans="1:18" s="746" customFormat="1" ht="15" customHeight="1" x14ac:dyDescent="0.2">
      <c r="A5" s="619" t="s">
        <v>72</v>
      </c>
      <c r="B5" s="748">
        <v>247</v>
      </c>
      <c r="C5" s="749">
        <v>94472538</v>
      </c>
      <c r="D5" s="736">
        <v>6677312.0489999996</v>
      </c>
      <c r="E5" s="749">
        <v>256643910</v>
      </c>
      <c r="F5" s="749">
        <v>14874729.23</v>
      </c>
      <c r="G5" s="851">
        <v>2480471005</v>
      </c>
      <c r="H5" s="749">
        <v>169696653.69999999</v>
      </c>
      <c r="I5" s="851">
        <v>2095899292</v>
      </c>
      <c r="J5" s="749">
        <v>140995315.59999999</v>
      </c>
      <c r="K5" s="749">
        <v>125587962</v>
      </c>
      <c r="L5" s="736">
        <v>8003236.6960000005</v>
      </c>
      <c r="M5" s="749">
        <v>72247170</v>
      </c>
      <c r="N5" s="736">
        <v>4285644.5180000002</v>
      </c>
      <c r="O5" s="851">
        <v>5125321877</v>
      </c>
      <c r="P5" s="749">
        <v>344532891.80000001</v>
      </c>
      <c r="Q5" s="736">
        <v>3162958</v>
      </c>
      <c r="R5" s="736">
        <v>163121.89000000001</v>
      </c>
    </row>
    <row r="6" spans="1:18" s="746" customFormat="1" ht="15" customHeight="1" x14ac:dyDescent="0.2">
      <c r="A6" s="619" t="s">
        <v>75</v>
      </c>
      <c r="B6" s="723">
        <f>SUM(B7:B11)</f>
        <v>103</v>
      </c>
      <c r="C6" s="723">
        <f t="shared" ref="C6:P6" si="0">SUM(C7:C11)</f>
        <v>60644944</v>
      </c>
      <c r="D6" s="723">
        <f t="shared" si="0"/>
        <v>3493455.2590000001</v>
      </c>
      <c r="E6" s="723">
        <f t="shared" si="0"/>
        <v>111618881</v>
      </c>
      <c r="F6" s="723">
        <f t="shared" si="0"/>
        <v>6581471.6195999999</v>
      </c>
      <c r="G6" s="736">
        <f t="shared" si="0"/>
        <v>1383539152</v>
      </c>
      <c r="H6" s="736">
        <f t="shared" si="0"/>
        <v>80083909.730000004</v>
      </c>
      <c r="I6" s="736">
        <f t="shared" si="0"/>
        <v>1212002031</v>
      </c>
      <c r="J6" s="736">
        <f t="shared" si="0"/>
        <v>68283338.958999991</v>
      </c>
      <c r="K6" s="723">
        <f t="shared" si="0"/>
        <v>71557337</v>
      </c>
      <c r="L6" s="736">
        <f t="shared" si="0"/>
        <v>4901937.1634</v>
      </c>
      <c r="M6" s="749">
        <f t="shared" si="0"/>
        <v>36710106</v>
      </c>
      <c r="N6" s="736">
        <f t="shared" si="0"/>
        <v>2246055.0501999999</v>
      </c>
      <c r="O6" s="749">
        <f t="shared" si="0"/>
        <v>2876072451</v>
      </c>
      <c r="P6" s="749">
        <f t="shared" si="0"/>
        <v>165590167.78000003</v>
      </c>
      <c r="Q6" s="723">
        <f>Q11</f>
        <v>4589201</v>
      </c>
      <c r="R6" s="723">
        <f>R11</f>
        <v>340564.43</v>
      </c>
    </row>
    <row r="7" spans="1:18" s="731" customFormat="1" ht="15" customHeight="1" x14ac:dyDescent="0.2">
      <c r="A7" s="580" t="s">
        <v>74</v>
      </c>
      <c r="B7" s="625">
        <v>18</v>
      </c>
      <c r="C7" s="765">
        <v>11339332</v>
      </c>
      <c r="D7" s="743">
        <v>594715.51879999996</v>
      </c>
      <c r="E7" s="765">
        <v>19476580</v>
      </c>
      <c r="F7" s="743">
        <v>954968.99560000002</v>
      </c>
      <c r="G7" s="765">
        <v>194547845</v>
      </c>
      <c r="H7" s="765">
        <v>10077297.859999999</v>
      </c>
      <c r="I7" s="765">
        <v>170934639</v>
      </c>
      <c r="J7" s="743">
        <v>8385702.6540000001</v>
      </c>
      <c r="K7" s="743">
        <v>8039630</v>
      </c>
      <c r="L7" s="743">
        <v>446624.89990000002</v>
      </c>
      <c r="M7" s="743">
        <v>4593986</v>
      </c>
      <c r="N7" s="743">
        <v>224068.50750000001</v>
      </c>
      <c r="O7" s="765">
        <v>408932012</v>
      </c>
      <c r="P7" s="765">
        <v>20683378.43</v>
      </c>
      <c r="Q7" s="743">
        <v>2874264</v>
      </c>
      <c r="R7" s="743">
        <v>170257.67</v>
      </c>
    </row>
    <row r="8" spans="1:18" s="731" customFormat="1" ht="15" customHeight="1" x14ac:dyDescent="0.2">
      <c r="A8" s="580" t="s">
        <v>73</v>
      </c>
      <c r="B8" s="625">
        <v>19</v>
      </c>
      <c r="C8" s="765">
        <v>12843909</v>
      </c>
      <c r="D8" s="743">
        <v>640625.01850000001</v>
      </c>
      <c r="E8" s="765">
        <v>22573353</v>
      </c>
      <c r="F8" s="743">
        <v>1118023.5830000001</v>
      </c>
      <c r="G8" s="765">
        <v>247931778</v>
      </c>
      <c r="H8" s="765">
        <v>12205317.18</v>
      </c>
      <c r="I8" s="765">
        <v>211059297</v>
      </c>
      <c r="J8" s="743">
        <v>9947263.2349999994</v>
      </c>
      <c r="K8" s="765">
        <v>10850597</v>
      </c>
      <c r="L8" s="743">
        <v>613231.52850000001</v>
      </c>
      <c r="M8" s="743">
        <v>6115405</v>
      </c>
      <c r="N8" s="743">
        <v>307470.4877</v>
      </c>
      <c r="O8" s="765">
        <v>511374339</v>
      </c>
      <c r="P8" s="765">
        <v>24831931.030000001</v>
      </c>
      <c r="Q8" s="743">
        <v>3707494</v>
      </c>
      <c r="R8" s="743">
        <v>207782.64</v>
      </c>
    </row>
    <row r="9" spans="1:18" s="731" customFormat="1" ht="15" customHeight="1" x14ac:dyDescent="0.2">
      <c r="A9" s="580" t="s">
        <v>799</v>
      </c>
      <c r="B9" s="625">
        <v>22</v>
      </c>
      <c r="C9" s="765">
        <v>15478384</v>
      </c>
      <c r="D9" s="743">
        <v>859740.79729999998</v>
      </c>
      <c r="E9" s="765">
        <v>26276560</v>
      </c>
      <c r="F9" s="743">
        <v>1455365.7320000001</v>
      </c>
      <c r="G9" s="765">
        <v>315751153</v>
      </c>
      <c r="H9" s="765">
        <v>17914117.940000001</v>
      </c>
      <c r="I9" s="765">
        <v>274665301</v>
      </c>
      <c r="J9" s="765">
        <v>14986695.93</v>
      </c>
      <c r="K9" s="765">
        <v>16288049</v>
      </c>
      <c r="L9" s="743">
        <v>1004821.518</v>
      </c>
      <c r="M9" s="743">
        <v>8934064</v>
      </c>
      <c r="N9" s="743">
        <v>489038.42219999997</v>
      </c>
      <c r="O9" s="765">
        <v>657393511</v>
      </c>
      <c r="P9" s="765">
        <v>36709780.340000004</v>
      </c>
      <c r="Q9" s="743">
        <v>4366903</v>
      </c>
      <c r="R9" s="743">
        <v>287861.11</v>
      </c>
    </row>
    <row r="10" spans="1:18" s="731" customFormat="1" ht="14.25" customHeight="1" x14ac:dyDescent="0.2">
      <c r="A10" s="580" t="s">
        <v>960</v>
      </c>
      <c r="B10" s="625">
        <v>23</v>
      </c>
      <c r="C10" s="765">
        <v>11772248</v>
      </c>
      <c r="D10" s="743">
        <v>777191.33360000001</v>
      </c>
      <c r="E10" s="765">
        <v>22710216</v>
      </c>
      <c r="F10" s="743">
        <v>1574937.3559999999</v>
      </c>
      <c r="G10" s="765">
        <v>352353120</v>
      </c>
      <c r="H10" s="765">
        <v>21236714.829999998</v>
      </c>
      <c r="I10" s="765">
        <v>306566670</v>
      </c>
      <c r="J10" s="765">
        <v>18239374.289999999</v>
      </c>
      <c r="K10" s="765">
        <v>18843923</v>
      </c>
      <c r="L10" s="743">
        <v>1466518.213</v>
      </c>
      <c r="M10" s="743">
        <v>8956614</v>
      </c>
      <c r="N10" s="743">
        <v>640972.45660000003</v>
      </c>
      <c r="O10" s="765">
        <v>721202791</v>
      </c>
      <c r="P10" s="765">
        <v>43935708.490000002</v>
      </c>
      <c r="Q10" s="743">
        <v>4086465</v>
      </c>
      <c r="R10" s="743">
        <v>295273.53000000003</v>
      </c>
    </row>
    <row r="11" spans="1:18" s="731" customFormat="1" ht="15" customHeight="1" x14ac:dyDescent="0.2">
      <c r="A11" s="580" t="s">
        <v>1066</v>
      </c>
      <c r="B11" s="625">
        <v>21</v>
      </c>
      <c r="C11" s="743">
        <v>9211071</v>
      </c>
      <c r="D11" s="743">
        <v>621182.59080000001</v>
      </c>
      <c r="E11" s="765">
        <v>20582172</v>
      </c>
      <c r="F11" s="743">
        <v>1478175.953</v>
      </c>
      <c r="G11" s="765">
        <v>272955256</v>
      </c>
      <c r="H11" s="765">
        <v>18650461.920000002</v>
      </c>
      <c r="I11" s="765">
        <v>248776124</v>
      </c>
      <c r="J11" s="765">
        <v>16724302.85</v>
      </c>
      <c r="K11" s="765">
        <v>17535138</v>
      </c>
      <c r="L11" s="743">
        <v>1370741.004</v>
      </c>
      <c r="M11" s="743">
        <v>8110037</v>
      </c>
      <c r="N11" s="743">
        <v>584505.17619999999</v>
      </c>
      <c r="O11" s="765">
        <v>577169798</v>
      </c>
      <c r="P11" s="765">
        <v>39429369.490000002</v>
      </c>
      <c r="Q11" s="743">
        <v>4589201</v>
      </c>
      <c r="R11" s="743">
        <v>340564.43</v>
      </c>
    </row>
    <row r="12" spans="1:18" s="731" customFormat="1" ht="13.5" customHeight="1" x14ac:dyDescent="0.2">
      <c r="A12" s="998" t="s">
        <v>1026</v>
      </c>
      <c r="B12" s="998"/>
      <c r="C12" s="998"/>
      <c r="D12" s="998"/>
      <c r="E12" s="998"/>
      <c r="F12" s="998"/>
      <c r="G12" s="998"/>
      <c r="H12" s="998"/>
      <c r="I12" s="998"/>
      <c r="J12" s="998"/>
      <c r="K12" s="998"/>
      <c r="L12" s="998"/>
      <c r="M12" s="998"/>
      <c r="N12" s="998"/>
      <c r="O12" s="998"/>
      <c r="P12" s="998"/>
      <c r="Q12" s="998"/>
      <c r="R12" s="998"/>
    </row>
    <row r="13" spans="1:18" s="731" customFormat="1" ht="13.5" customHeight="1" x14ac:dyDescent="0.2">
      <c r="A13" s="998" t="s">
        <v>1077</v>
      </c>
      <c r="B13" s="998"/>
      <c r="C13" s="998"/>
      <c r="D13" s="998"/>
      <c r="E13" s="998"/>
      <c r="F13" s="998"/>
      <c r="G13" s="998"/>
      <c r="H13" s="998"/>
      <c r="I13" s="998"/>
      <c r="J13" s="998"/>
      <c r="K13" s="998"/>
      <c r="L13" s="998"/>
      <c r="M13" s="998"/>
      <c r="N13" s="998"/>
      <c r="O13" s="998"/>
      <c r="P13" s="998"/>
      <c r="Q13" s="998"/>
      <c r="R13" s="998"/>
    </row>
    <row r="14" spans="1:18" s="731" customFormat="1" ht="28.35" customHeight="1" x14ac:dyDescent="0.2">
      <c r="A14" s="999" t="s">
        <v>184</v>
      </c>
      <c r="B14" s="999"/>
      <c r="C14" s="999"/>
      <c r="D14" s="999"/>
      <c r="E14" s="999"/>
      <c r="F14" s="999"/>
      <c r="G14" s="999"/>
      <c r="H14" s="999"/>
      <c r="I14" s="999"/>
      <c r="J14" s="999"/>
      <c r="K14" s="999"/>
      <c r="L14" s="999"/>
      <c r="M14" s="999"/>
      <c r="N14" s="999"/>
      <c r="O14" s="999"/>
      <c r="P14" s="999"/>
      <c r="Q14" s="999"/>
      <c r="R14" s="999"/>
    </row>
  </sheetData>
  <mergeCells count="16">
    <mergeCell ref="A12:R12"/>
    <mergeCell ref="A13:R13"/>
    <mergeCell ref="A14:R14"/>
    <mergeCell ref="O2:P3"/>
    <mergeCell ref="Q2:R3"/>
    <mergeCell ref="G3:H3"/>
    <mergeCell ref="I3:J3"/>
    <mergeCell ref="K3:L3"/>
    <mergeCell ref="M3:N3"/>
    <mergeCell ref="A1:N1"/>
    <mergeCell ref="A2:A4"/>
    <mergeCell ref="B2:B4"/>
    <mergeCell ref="C2:D3"/>
    <mergeCell ref="E2:F3"/>
    <mergeCell ref="G2:J2"/>
    <mergeCell ref="K2:N2"/>
  </mergeCells>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15"/>
  <sheetViews>
    <sheetView zoomScaleNormal="100" workbookViewId="0">
      <selection activeCell="J15" sqref="J15"/>
    </sheetView>
  </sheetViews>
  <sheetFormatPr defaultRowHeight="12.75" x14ac:dyDescent="0.2"/>
  <cols>
    <col min="1" max="1" width="13.42578125" style="576" bestFit="1" customWidth="1"/>
    <col min="2" max="6" width="10.7109375" style="576" bestFit="1" customWidth="1"/>
    <col min="7" max="7" width="11.28515625" style="576" bestFit="1" customWidth="1"/>
    <col min="8" max="12" width="10.7109375" style="576" bestFit="1" customWidth="1"/>
    <col min="13" max="13" width="10.85546875" style="576" bestFit="1" customWidth="1"/>
    <col min="14" max="14" width="4.7109375" style="576" bestFit="1" customWidth="1"/>
    <col min="15" max="16384" width="9.140625" style="576"/>
  </cols>
  <sheetData>
    <row r="1" spans="1:13" ht="17.25" customHeight="1" x14ac:dyDescent="0.2">
      <c r="A1" s="1063" t="s">
        <v>886</v>
      </c>
      <c r="B1" s="1063"/>
      <c r="C1" s="1063"/>
      <c r="D1" s="1063"/>
      <c r="E1" s="1063"/>
      <c r="F1" s="1063"/>
      <c r="G1" s="1063"/>
      <c r="H1" s="1063"/>
      <c r="I1" s="1063"/>
      <c r="J1" s="1063"/>
      <c r="K1" s="1063"/>
      <c r="L1" s="1063"/>
      <c r="M1" s="1063"/>
    </row>
    <row r="2" spans="1:13" ht="17.25" customHeight="1" x14ac:dyDescent="0.2">
      <c r="A2" s="852"/>
      <c r="B2" s="852"/>
      <c r="C2" s="852"/>
      <c r="D2" s="852"/>
      <c r="E2" s="852"/>
      <c r="F2" s="852"/>
      <c r="G2" s="852"/>
      <c r="H2" s="852"/>
      <c r="I2" s="852"/>
      <c r="J2" s="852"/>
      <c r="K2" s="852"/>
      <c r="L2" s="852"/>
      <c r="M2" s="852" t="s">
        <v>1159</v>
      </c>
    </row>
    <row r="3" spans="1:13" s="579" customFormat="1" ht="17.25" customHeight="1" x14ac:dyDescent="0.2">
      <c r="A3" s="908" t="s">
        <v>336</v>
      </c>
      <c r="B3" s="980" t="s">
        <v>114</v>
      </c>
      <c r="C3" s="1051"/>
      <c r="D3" s="1051"/>
      <c r="E3" s="1051"/>
      <c r="F3" s="1051"/>
      <c r="G3" s="981"/>
      <c r="H3" s="980" t="s">
        <v>115</v>
      </c>
      <c r="I3" s="1051"/>
      <c r="J3" s="1051"/>
      <c r="K3" s="1051"/>
      <c r="L3" s="1051"/>
      <c r="M3" s="981"/>
    </row>
    <row r="4" spans="1:13" s="579" customFormat="1" ht="27" customHeight="1" x14ac:dyDescent="0.2">
      <c r="A4" s="909"/>
      <c r="B4" s="924" t="s">
        <v>347</v>
      </c>
      <c r="C4" s="925"/>
      <c r="D4" s="924" t="s">
        <v>348</v>
      </c>
      <c r="E4" s="925"/>
      <c r="F4" s="916" t="s">
        <v>67</v>
      </c>
      <c r="G4" s="1061" t="s">
        <v>349</v>
      </c>
      <c r="H4" s="924" t="s">
        <v>347</v>
      </c>
      <c r="I4" s="925"/>
      <c r="J4" s="924" t="s">
        <v>348</v>
      </c>
      <c r="K4" s="925"/>
      <c r="L4" s="916" t="s">
        <v>67</v>
      </c>
      <c r="M4" s="1061" t="s">
        <v>349</v>
      </c>
    </row>
    <row r="5" spans="1:13" s="579" customFormat="1" ht="27" customHeight="1" x14ac:dyDescent="0.2">
      <c r="A5" s="926"/>
      <c r="B5" s="797" t="s">
        <v>350</v>
      </c>
      <c r="C5" s="797" t="s">
        <v>351</v>
      </c>
      <c r="D5" s="797" t="s">
        <v>352</v>
      </c>
      <c r="E5" s="797" t="s">
        <v>353</v>
      </c>
      <c r="F5" s="918"/>
      <c r="G5" s="1062"/>
      <c r="H5" s="797" t="s">
        <v>350</v>
      </c>
      <c r="I5" s="797" t="s">
        <v>351</v>
      </c>
      <c r="J5" s="797" t="s">
        <v>352</v>
      </c>
      <c r="K5" s="797" t="s">
        <v>353</v>
      </c>
      <c r="L5" s="918"/>
      <c r="M5" s="1062"/>
    </row>
    <row r="6" spans="1:13" s="694" customFormat="1" ht="18" customHeight="1" x14ac:dyDescent="0.2">
      <c r="A6" s="619" t="s">
        <v>72</v>
      </c>
      <c r="B6" s="723">
        <v>1778.49</v>
      </c>
      <c r="C6" s="723">
        <v>95.27</v>
      </c>
      <c r="D6" s="723">
        <v>1165.5999999999999</v>
      </c>
      <c r="E6" s="723">
        <v>10.91</v>
      </c>
      <c r="F6" s="723">
        <v>3180.55</v>
      </c>
      <c r="G6" s="723">
        <v>21.81</v>
      </c>
      <c r="H6" s="723">
        <v>13384.326666667001</v>
      </c>
      <c r="I6" s="723">
        <v>188.74</v>
      </c>
      <c r="J6" s="723">
        <v>2131.8208333329999</v>
      </c>
      <c r="K6" s="723">
        <v>532.07166666700004</v>
      </c>
      <c r="L6" s="723">
        <v>16237.0425</v>
      </c>
      <c r="M6" s="723">
        <v>2211.84</v>
      </c>
    </row>
    <row r="7" spans="1:13" s="694" customFormat="1" ht="18" customHeight="1" x14ac:dyDescent="0.2">
      <c r="A7" s="619" t="s">
        <v>75</v>
      </c>
      <c r="B7" s="723">
        <f>SUM(B8:B12)</f>
        <v>1376.13</v>
      </c>
      <c r="C7" s="723">
        <f t="shared" ref="C7:F7" si="0">SUM(C8:C12)</f>
        <v>35.840000000000003</v>
      </c>
      <c r="D7" s="723">
        <f t="shared" si="0"/>
        <v>5896.41</v>
      </c>
      <c r="E7" s="723">
        <f t="shared" si="0"/>
        <v>15.83</v>
      </c>
      <c r="F7" s="723">
        <f t="shared" si="0"/>
        <v>7638.0700000000006</v>
      </c>
      <c r="G7" s="723">
        <f>G12</f>
        <v>22.84</v>
      </c>
      <c r="H7" s="723">
        <f>SUM(H8:H12)</f>
        <v>61764.670000000006</v>
      </c>
      <c r="I7" s="723">
        <f t="shared" ref="I7:L7" si="1">SUM(I8:I12)</f>
        <v>821.61</v>
      </c>
      <c r="J7" s="723">
        <f t="shared" si="1"/>
        <v>10688.390000000001</v>
      </c>
      <c r="K7" s="723">
        <f t="shared" si="1"/>
        <v>2032.5500000000002</v>
      </c>
      <c r="L7" s="723">
        <f t="shared" si="1"/>
        <v>75307.22</v>
      </c>
      <c r="M7" s="723">
        <f>M12</f>
        <v>2309.02</v>
      </c>
    </row>
    <row r="8" spans="1:13" s="579" customFormat="1" ht="18" customHeight="1" x14ac:dyDescent="0.2">
      <c r="A8" s="580" t="s">
        <v>74</v>
      </c>
      <c r="B8" s="626">
        <v>135.52000000000001</v>
      </c>
      <c r="C8" s="626">
        <v>5.79</v>
      </c>
      <c r="D8" s="626">
        <v>173.72</v>
      </c>
      <c r="E8" s="626">
        <v>1.8</v>
      </c>
      <c r="F8" s="626">
        <v>316.83</v>
      </c>
      <c r="G8" s="626">
        <v>21.93</v>
      </c>
      <c r="H8" s="626">
        <v>15832.02</v>
      </c>
      <c r="I8" s="626">
        <v>370.66</v>
      </c>
      <c r="J8" s="626">
        <v>1809.08</v>
      </c>
      <c r="K8" s="626">
        <v>431.1</v>
      </c>
      <c r="L8" s="626">
        <v>18442.86</v>
      </c>
      <c r="M8" s="626">
        <v>2231.7399999999998</v>
      </c>
    </row>
    <row r="9" spans="1:13" s="579" customFormat="1" ht="18" customHeight="1" x14ac:dyDescent="0.2">
      <c r="A9" s="580" t="s">
        <v>73</v>
      </c>
      <c r="B9" s="626">
        <v>123.84</v>
      </c>
      <c r="C9" s="626">
        <v>4.07</v>
      </c>
      <c r="D9" s="626">
        <v>197.23</v>
      </c>
      <c r="E9" s="626">
        <v>0.84</v>
      </c>
      <c r="F9" s="626">
        <v>366.55</v>
      </c>
      <c r="G9" s="626">
        <v>22.07</v>
      </c>
      <c r="H9" s="626">
        <v>12028.16</v>
      </c>
      <c r="I9" s="626">
        <v>187.57</v>
      </c>
      <c r="J9" s="626">
        <v>1889.56</v>
      </c>
      <c r="K9" s="626">
        <v>261.08999999999997</v>
      </c>
      <c r="L9" s="626">
        <v>14366.38</v>
      </c>
      <c r="M9" s="626">
        <v>2244.09</v>
      </c>
    </row>
    <row r="10" spans="1:13" s="579" customFormat="1" ht="18" customHeight="1" x14ac:dyDescent="0.2">
      <c r="A10" s="580" t="s">
        <v>799</v>
      </c>
      <c r="B10" s="626">
        <v>179.15</v>
      </c>
      <c r="C10" s="626">
        <v>2.75</v>
      </c>
      <c r="D10" s="626">
        <v>299.07</v>
      </c>
      <c r="E10" s="626">
        <v>2.62</v>
      </c>
      <c r="F10" s="626">
        <v>598.74</v>
      </c>
      <c r="G10" s="626">
        <v>22.3</v>
      </c>
      <c r="H10" s="626">
        <v>12911.59</v>
      </c>
      <c r="I10" s="626">
        <v>74.19</v>
      </c>
      <c r="J10" s="626">
        <v>2510.98</v>
      </c>
      <c r="K10" s="626">
        <v>494.02</v>
      </c>
      <c r="L10" s="626">
        <v>15990.78</v>
      </c>
      <c r="M10" s="626">
        <v>2268.39</v>
      </c>
    </row>
    <row r="11" spans="1:13" s="579" customFormat="1" ht="18" customHeight="1" x14ac:dyDescent="0.2">
      <c r="A11" s="580" t="s">
        <v>960</v>
      </c>
      <c r="B11" s="626">
        <v>399.43</v>
      </c>
      <c r="C11" s="626">
        <v>13.89</v>
      </c>
      <c r="D11" s="626">
        <v>2411.5500000000002</v>
      </c>
      <c r="E11" s="626">
        <v>7.16</v>
      </c>
      <c r="F11" s="626">
        <v>2911.07</v>
      </c>
      <c r="G11" s="626">
        <v>22.56</v>
      </c>
      <c r="H11" s="626">
        <v>12046.91</v>
      </c>
      <c r="I11" s="626">
        <v>117.66</v>
      </c>
      <c r="J11" s="626">
        <v>2450.4899999999998</v>
      </c>
      <c r="K11" s="626">
        <v>478.65</v>
      </c>
      <c r="L11" s="626">
        <v>15093.71</v>
      </c>
      <c r="M11" s="626">
        <v>2283.2600000000002</v>
      </c>
    </row>
    <row r="12" spans="1:13" s="731" customFormat="1" ht="18" customHeight="1" x14ac:dyDescent="0.2">
      <c r="A12" s="580" t="s">
        <v>1066</v>
      </c>
      <c r="B12" s="626">
        <v>538.19000000000005</v>
      </c>
      <c r="C12" s="626">
        <v>9.34</v>
      </c>
      <c r="D12" s="626">
        <v>2814.84</v>
      </c>
      <c r="E12" s="626">
        <v>3.41</v>
      </c>
      <c r="F12" s="626">
        <v>3444.88</v>
      </c>
      <c r="G12" s="626">
        <v>22.84</v>
      </c>
      <c r="H12" s="626">
        <v>8945.99</v>
      </c>
      <c r="I12" s="626">
        <v>71.53</v>
      </c>
      <c r="J12" s="626">
        <v>2028.28</v>
      </c>
      <c r="K12" s="626">
        <v>367.69</v>
      </c>
      <c r="L12" s="626">
        <v>11413.49</v>
      </c>
      <c r="M12" s="626">
        <v>2309.02</v>
      </c>
    </row>
    <row r="13" spans="1:13" s="579" customFormat="1" ht="12.75" customHeight="1" x14ac:dyDescent="0.2">
      <c r="A13" s="725" t="s">
        <v>946</v>
      </c>
      <c r="B13" s="717"/>
      <c r="C13" s="717"/>
      <c r="D13" s="717"/>
      <c r="E13" s="731"/>
      <c r="F13" s="731"/>
      <c r="G13" s="731"/>
      <c r="H13" s="731"/>
      <c r="I13" s="731"/>
      <c r="J13" s="731"/>
      <c r="K13" s="731"/>
      <c r="L13" s="731"/>
      <c r="M13" s="731"/>
    </row>
    <row r="14" spans="1:13" s="579" customFormat="1" ht="14.25" customHeight="1" x14ac:dyDescent="0.2">
      <c r="A14" s="905" t="s">
        <v>1077</v>
      </c>
      <c r="B14" s="905"/>
      <c r="C14" s="905"/>
      <c r="D14" s="905"/>
      <c r="E14" s="731"/>
      <c r="F14" s="731"/>
      <c r="G14" s="731"/>
      <c r="H14" s="731"/>
      <c r="I14" s="731"/>
      <c r="J14" s="731"/>
      <c r="K14" s="731"/>
      <c r="L14" s="731"/>
      <c r="M14" s="731"/>
    </row>
    <row r="15" spans="1:13" s="579" customFormat="1" ht="26.1" customHeight="1" x14ac:dyDescent="0.2">
      <c r="A15" s="906" t="s">
        <v>1027</v>
      </c>
      <c r="B15" s="906"/>
      <c r="C15" s="906"/>
      <c r="D15" s="906"/>
    </row>
  </sheetData>
  <mergeCells count="14">
    <mergeCell ref="L4:L5"/>
    <mergeCell ref="M4:M5"/>
    <mergeCell ref="A14:D14"/>
    <mergeCell ref="A15:D15"/>
    <mergeCell ref="A1:M1"/>
    <mergeCell ref="A3:A5"/>
    <mergeCell ref="B3:G3"/>
    <mergeCell ref="H3:M3"/>
    <mergeCell ref="B4:C4"/>
    <mergeCell ref="D4:E4"/>
    <mergeCell ref="F4:F5"/>
    <mergeCell ref="G4:G5"/>
    <mergeCell ref="H4:I4"/>
    <mergeCell ref="J4:K4"/>
  </mergeCells>
  <pageMargins left="0.78431372549019618" right="0.78431372549019618" top="0.98039215686274517" bottom="0.98039215686274517" header="0.50980392156862753" footer="0.50980392156862753"/>
  <pageSetup paperSize="9" scale="60"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4"/>
  <sheetViews>
    <sheetView zoomScaleNormal="100" workbookViewId="0">
      <selection activeCell="J15" sqref="J15"/>
    </sheetView>
  </sheetViews>
  <sheetFormatPr defaultRowHeight="12.75" x14ac:dyDescent="0.2"/>
  <cols>
    <col min="1" max="11" width="14.7109375" style="576" bestFit="1" customWidth="1"/>
    <col min="12" max="12" width="4.7109375" style="576" bestFit="1" customWidth="1"/>
    <col min="13" max="16384" width="9.140625" style="576"/>
  </cols>
  <sheetData>
    <row r="1" spans="1:11" ht="15" customHeight="1" x14ac:dyDescent="0.2">
      <c r="A1" s="985" t="s">
        <v>9</v>
      </c>
      <c r="B1" s="985"/>
      <c r="C1" s="985"/>
      <c r="D1" s="985"/>
      <c r="E1" s="985"/>
      <c r="F1" s="985"/>
      <c r="G1" s="985"/>
      <c r="H1" s="985"/>
      <c r="I1" s="985"/>
      <c r="J1" s="985"/>
      <c r="K1" s="985"/>
    </row>
    <row r="2" spans="1:11" s="731" customFormat="1" ht="12.75" customHeight="1" x14ac:dyDescent="0.2">
      <c r="A2" s="1028" t="s">
        <v>109</v>
      </c>
      <c r="B2" s="995" t="s">
        <v>178</v>
      </c>
      <c r="C2" s="1056"/>
      <c r="D2" s="1056"/>
      <c r="E2" s="1056"/>
      <c r="F2" s="996"/>
      <c r="G2" s="995" t="s">
        <v>354</v>
      </c>
      <c r="H2" s="1056"/>
      <c r="I2" s="1056"/>
      <c r="J2" s="1056"/>
      <c r="K2" s="996"/>
    </row>
    <row r="3" spans="1:11" s="731" customFormat="1" ht="15" customHeight="1" x14ac:dyDescent="0.2">
      <c r="A3" s="1029"/>
      <c r="B3" s="577" t="s">
        <v>802</v>
      </c>
      <c r="C3" s="577" t="s">
        <v>355</v>
      </c>
      <c r="D3" s="577" t="s">
        <v>39</v>
      </c>
      <c r="E3" s="577" t="s">
        <v>181</v>
      </c>
      <c r="F3" s="577" t="s">
        <v>177</v>
      </c>
      <c r="G3" s="577" t="s">
        <v>802</v>
      </c>
      <c r="H3" s="577" t="s">
        <v>355</v>
      </c>
      <c r="I3" s="577" t="s">
        <v>39</v>
      </c>
      <c r="J3" s="577" t="s">
        <v>181</v>
      </c>
      <c r="K3" s="577" t="s">
        <v>177</v>
      </c>
    </row>
    <row r="4" spans="1:11" s="746" customFormat="1" ht="18" customHeight="1" x14ac:dyDescent="0.2">
      <c r="A4" s="619" t="s">
        <v>72</v>
      </c>
      <c r="B4" s="853">
        <v>59.88</v>
      </c>
      <c r="C4" s="853">
        <v>0.02</v>
      </c>
      <c r="D4" s="853">
        <v>0</v>
      </c>
      <c r="E4" s="853">
        <v>0</v>
      </c>
      <c r="F4" s="853">
        <v>40.1</v>
      </c>
      <c r="G4" s="853">
        <v>52.91</v>
      </c>
      <c r="H4" s="853">
        <v>0</v>
      </c>
      <c r="I4" s="853">
        <v>0</v>
      </c>
      <c r="J4" s="853">
        <v>0</v>
      </c>
      <c r="K4" s="853">
        <v>47.09</v>
      </c>
    </row>
    <row r="5" spans="1:11" s="746" customFormat="1" ht="18" customHeight="1" x14ac:dyDescent="0.2">
      <c r="A5" s="619" t="s">
        <v>75</v>
      </c>
      <c r="B5" s="853">
        <v>90.71</v>
      </c>
      <c r="C5" s="853">
        <v>0.02</v>
      </c>
      <c r="D5" s="853">
        <v>0</v>
      </c>
      <c r="E5" s="853">
        <v>0</v>
      </c>
      <c r="F5" s="853">
        <v>9.27</v>
      </c>
      <c r="G5" s="853">
        <v>72.78</v>
      </c>
      <c r="H5" s="853">
        <v>0.01</v>
      </c>
      <c r="I5" s="853">
        <v>0</v>
      </c>
      <c r="J5" s="853">
        <v>0</v>
      </c>
      <c r="K5" s="853">
        <v>27.21</v>
      </c>
    </row>
    <row r="6" spans="1:11" s="731" customFormat="1" ht="18" customHeight="1" x14ac:dyDescent="0.2">
      <c r="A6" s="580" t="s">
        <v>74</v>
      </c>
      <c r="B6" s="854">
        <v>99.98</v>
      </c>
      <c r="C6" s="854">
        <v>0</v>
      </c>
      <c r="D6" s="854">
        <v>0</v>
      </c>
      <c r="E6" s="854">
        <v>0</v>
      </c>
      <c r="F6" s="854">
        <v>0.02</v>
      </c>
      <c r="G6" s="854">
        <v>49.89</v>
      </c>
      <c r="H6" s="854">
        <v>0</v>
      </c>
      <c r="I6" s="854">
        <v>0</v>
      </c>
      <c r="J6" s="854">
        <v>0</v>
      </c>
      <c r="K6" s="854">
        <v>50.11</v>
      </c>
    </row>
    <row r="7" spans="1:11" s="731" customFormat="1" ht="18" customHeight="1" x14ac:dyDescent="0.2">
      <c r="A7" s="580" t="s">
        <v>73</v>
      </c>
      <c r="B7" s="854">
        <v>99.92</v>
      </c>
      <c r="C7" s="854">
        <v>0</v>
      </c>
      <c r="D7" s="854">
        <v>0</v>
      </c>
      <c r="E7" s="854">
        <v>0</v>
      </c>
      <c r="F7" s="854">
        <v>0.08</v>
      </c>
      <c r="G7" s="854">
        <v>74.459999999999994</v>
      </c>
      <c r="H7" s="854">
        <v>0</v>
      </c>
      <c r="I7" s="854">
        <v>0</v>
      </c>
      <c r="J7" s="854">
        <v>0</v>
      </c>
      <c r="K7" s="854">
        <v>25.54</v>
      </c>
    </row>
    <row r="8" spans="1:11" s="731" customFormat="1" ht="18" customHeight="1" x14ac:dyDescent="0.2">
      <c r="A8" s="580" t="s">
        <v>799</v>
      </c>
      <c r="B8" s="854">
        <v>68.209999999999994</v>
      </c>
      <c r="C8" s="854">
        <v>0.1</v>
      </c>
      <c r="D8" s="854">
        <v>0</v>
      </c>
      <c r="E8" s="854">
        <v>0</v>
      </c>
      <c r="F8" s="854">
        <v>31.69</v>
      </c>
      <c r="G8" s="854">
        <v>50</v>
      </c>
      <c r="H8" s="854">
        <v>0</v>
      </c>
      <c r="I8" s="854">
        <v>0</v>
      </c>
      <c r="J8" s="854">
        <v>0</v>
      </c>
      <c r="K8" s="854">
        <v>50</v>
      </c>
    </row>
    <row r="9" spans="1:11" s="731" customFormat="1" ht="18" customHeight="1" x14ac:dyDescent="0.2">
      <c r="A9" s="580" t="s">
        <v>960</v>
      </c>
      <c r="B9" s="854">
        <v>93.09</v>
      </c>
      <c r="C9" s="854">
        <v>0</v>
      </c>
      <c r="D9" s="854">
        <v>0</v>
      </c>
      <c r="E9" s="854">
        <v>0</v>
      </c>
      <c r="F9" s="854">
        <v>6.91</v>
      </c>
      <c r="G9" s="854">
        <v>84.4</v>
      </c>
      <c r="H9" s="854">
        <v>0</v>
      </c>
      <c r="I9" s="854">
        <v>0</v>
      </c>
      <c r="J9" s="854">
        <v>0</v>
      </c>
      <c r="K9" s="854">
        <v>15.6</v>
      </c>
    </row>
    <row r="10" spans="1:11" s="731" customFormat="1" ht="18" customHeight="1" x14ac:dyDescent="0.2">
      <c r="A10" s="580" t="s">
        <v>1066</v>
      </c>
      <c r="B10" s="854">
        <v>92.33</v>
      </c>
      <c r="C10" s="854">
        <v>0</v>
      </c>
      <c r="D10" s="854">
        <v>0</v>
      </c>
      <c r="E10" s="854">
        <v>0</v>
      </c>
      <c r="F10" s="854">
        <v>7.67</v>
      </c>
      <c r="G10" s="854">
        <v>72.78</v>
      </c>
      <c r="H10" s="854">
        <v>0.01</v>
      </c>
      <c r="I10" s="854">
        <v>0</v>
      </c>
      <c r="J10" s="854">
        <v>0</v>
      </c>
      <c r="K10" s="854">
        <v>27.21</v>
      </c>
    </row>
    <row r="11" spans="1:11" s="731" customFormat="1" ht="18" customHeight="1" x14ac:dyDescent="0.2">
      <c r="A11" s="766" t="s">
        <v>946</v>
      </c>
      <c r="B11" s="855"/>
      <c r="C11" s="855"/>
      <c r="D11" s="855"/>
      <c r="E11" s="855"/>
      <c r="F11" s="855"/>
      <c r="G11" s="855"/>
      <c r="H11" s="855"/>
      <c r="I11" s="855"/>
      <c r="J11" s="855"/>
      <c r="K11" s="855"/>
    </row>
    <row r="12" spans="1:11" s="731" customFormat="1" ht="13.5" customHeight="1" x14ac:dyDescent="0.2">
      <c r="A12" s="998" t="s">
        <v>1077</v>
      </c>
      <c r="B12" s="998"/>
      <c r="C12" s="998"/>
      <c r="D12" s="998"/>
      <c r="E12" s="998"/>
      <c r="F12" s="998"/>
      <c r="G12" s="998"/>
      <c r="H12" s="998"/>
      <c r="I12" s="998"/>
      <c r="J12" s="998"/>
      <c r="K12" s="998"/>
    </row>
    <row r="13" spans="1:11" s="731" customFormat="1" ht="15" customHeight="1" x14ac:dyDescent="0.2">
      <c r="A13" s="999" t="s">
        <v>182</v>
      </c>
      <c r="B13" s="999"/>
      <c r="C13" s="999"/>
      <c r="D13" s="999"/>
      <c r="E13" s="999"/>
      <c r="F13" s="999"/>
      <c r="G13" s="999"/>
      <c r="H13" s="999"/>
      <c r="I13" s="999"/>
      <c r="J13" s="999"/>
      <c r="K13" s="999"/>
    </row>
    <row r="14" spans="1:11" s="731" customFormat="1" ht="27.6" customHeight="1" x14ac:dyDescent="0.2"/>
  </sheetData>
  <mergeCells count="6">
    <mergeCell ref="A13:K13"/>
    <mergeCell ref="A1:K1"/>
    <mergeCell ref="A2:A3"/>
    <mergeCell ref="B2:F2"/>
    <mergeCell ref="G2:K2"/>
    <mergeCell ref="A12:K1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4"/>
  <sheetViews>
    <sheetView zoomScaleNormal="100" workbookViewId="0">
      <selection activeCell="J15" sqref="J15"/>
    </sheetView>
  </sheetViews>
  <sheetFormatPr defaultRowHeight="12.75" x14ac:dyDescent="0.2"/>
  <cols>
    <col min="1" max="11" width="14.7109375" style="576" bestFit="1" customWidth="1"/>
    <col min="12" max="12" width="5" style="576" bestFit="1" customWidth="1"/>
    <col min="13" max="16384" width="9.140625" style="576"/>
  </cols>
  <sheetData>
    <row r="1" spans="1:11" ht="18" customHeight="1" x14ac:dyDescent="0.2">
      <c r="A1" s="1064" t="s">
        <v>10</v>
      </c>
      <c r="B1" s="1064"/>
      <c r="C1" s="1064"/>
      <c r="D1" s="1064"/>
      <c r="E1" s="1064"/>
      <c r="F1" s="1064"/>
      <c r="G1" s="1064"/>
      <c r="H1" s="1064"/>
      <c r="I1" s="1064"/>
      <c r="J1" s="1064"/>
      <c r="K1" s="1064"/>
    </row>
    <row r="2" spans="1:11" s="731" customFormat="1" ht="18" customHeight="1" x14ac:dyDescent="0.2">
      <c r="A2" s="1028" t="s">
        <v>109</v>
      </c>
      <c r="B2" s="988" t="s">
        <v>178</v>
      </c>
      <c r="C2" s="989"/>
      <c r="D2" s="989"/>
      <c r="E2" s="989"/>
      <c r="F2" s="990"/>
      <c r="G2" s="988" t="s">
        <v>354</v>
      </c>
      <c r="H2" s="989"/>
      <c r="I2" s="989"/>
      <c r="J2" s="989"/>
      <c r="K2" s="990"/>
    </row>
    <row r="3" spans="1:11" s="731" customFormat="1" ht="15" customHeight="1" x14ac:dyDescent="0.2">
      <c r="A3" s="1029"/>
      <c r="B3" s="745" t="s">
        <v>802</v>
      </c>
      <c r="C3" s="745" t="s">
        <v>180</v>
      </c>
      <c r="D3" s="745" t="s">
        <v>39</v>
      </c>
      <c r="E3" s="745" t="s">
        <v>181</v>
      </c>
      <c r="F3" s="745" t="s">
        <v>177</v>
      </c>
      <c r="G3" s="745" t="s">
        <v>802</v>
      </c>
      <c r="H3" s="745" t="s">
        <v>180</v>
      </c>
      <c r="I3" s="745" t="s">
        <v>39</v>
      </c>
      <c r="J3" s="745" t="s">
        <v>181</v>
      </c>
      <c r="K3" s="745" t="s">
        <v>177</v>
      </c>
    </row>
    <row r="4" spans="1:11" s="731" customFormat="1" ht="18" customHeight="1" x14ac:dyDescent="0.2">
      <c r="A4" s="580" t="s">
        <v>72</v>
      </c>
      <c r="B4" s="786">
        <v>33.130000000000003</v>
      </c>
      <c r="C4" s="786">
        <v>19.329999999999998</v>
      </c>
      <c r="D4" s="786">
        <v>0.3</v>
      </c>
      <c r="E4" s="786">
        <v>0</v>
      </c>
      <c r="F4" s="786">
        <v>47.25</v>
      </c>
      <c r="G4" s="786">
        <v>13.25</v>
      </c>
      <c r="H4" s="786">
        <v>27.08</v>
      </c>
      <c r="I4" s="786">
        <v>14.5</v>
      </c>
      <c r="J4" s="786">
        <v>0</v>
      </c>
      <c r="K4" s="786">
        <v>45.17</v>
      </c>
    </row>
    <row r="5" spans="1:11" s="731" customFormat="1" ht="18" customHeight="1" x14ac:dyDescent="0.2">
      <c r="A5" s="580" t="s">
        <v>75</v>
      </c>
      <c r="B5" s="786">
        <v>35.75</v>
      </c>
      <c r="C5" s="786">
        <v>16.399999999999999</v>
      </c>
      <c r="D5" s="786">
        <v>0.23</v>
      </c>
      <c r="E5" s="786">
        <v>0</v>
      </c>
      <c r="F5" s="786">
        <v>47.62</v>
      </c>
      <c r="G5" s="786">
        <v>15.76</v>
      </c>
      <c r="H5" s="786">
        <v>27.16</v>
      </c>
      <c r="I5" s="786">
        <v>12.4</v>
      </c>
      <c r="J5" s="786">
        <v>0</v>
      </c>
      <c r="K5" s="786">
        <v>44.69</v>
      </c>
    </row>
    <row r="6" spans="1:11" s="731" customFormat="1" ht="18" customHeight="1" x14ac:dyDescent="0.2">
      <c r="A6" s="580" t="s">
        <v>74</v>
      </c>
      <c r="B6" s="786">
        <v>32.369999999999997</v>
      </c>
      <c r="C6" s="786">
        <v>17.2</v>
      </c>
      <c r="D6" s="786">
        <v>0.28999999999999998</v>
      </c>
      <c r="E6" s="786">
        <v>0</v>
      </c>
      <c r="F6" s="786">
        <v>50.14</v>
      </c>
      <c r="G6" s="786">
        <v>11.99</v>
      </c>
      <c r="H6" s="786">
        <v>33.979999999999997</v>
      </c>
      <c r="I6" s="786">
        <v>15.95</v>
      </c>
      <c r="J6" s="786">
        <v>0</v>
      </c>
      <c r="K6" s="786">
        <v>38.08</v>
      </c>
    </row>
    <row r="7" spans="1:11" s="731" customFormat="1" ht="18" customHeight="1" x14ac:dyDescent="0.2">
      <c r="A7" s="580" t="s">
        <v>73</v>
      </c>
      <c r="B7" s="786">
        <v>34.69</v>
      </c>
      <c r="C7" s="786">
        <v>17.84</v>
      </c>
      <c r="D7" s="786">
        <v>0.28999999999999998</v>
      </c>
      <c r="E7" s="786">
        <v>0</v>
      </c>
      <c r="F7" s="786">
        <v>47.18</v>
      </c>
      <c r="G7" s="786">
        <v>14.18</v>
      </c>
      <c r="H7" s="786">
        <v>29.9</v>
      </c>
      <c r="I7" s="786">
        <v>15.22</v>
      </c>
      <c r="J7" s="786">
        <v>0</v>
      </c>
      <c r="K7" s="786">
        <v>40.700000000000003</v>
      </c>
    </row>
    <row r="8" spans="1:11" s="731" customFormat="1" ht="18" customHeight="1" x14ac:dyDescent="0.2">
      <c r="A8" s="580" t="s">
        <v>799</v>
      </c>
      <c r="B8" s="786">
        <v>35.22</v>
      </c>
      <c r="C8" s="786">
        <v>18.45</v>
      </c>
      <c r="D8" s="786">
        <v>0.22</v>
      </c>
      <c r="E8" s="786">
        <v>0</v>
      </c>
      <c r="F8" s="786">
        <v>46.11</v>
      </c>
      <c r="G8" s="786">
        <v>17.14</v>
      </c>
      <c r="H8" s="786">
        <v>24.27</v>
      </c>
      <c r="I8" s="786">
        <v>10.68</v>
      </c>
      <c r="J8" s="786">
        <v>0</v>
      </c>
      <c r="K8" s="786">
        <v>47.91</v>
      </c>
    </row>
    <row r="9" spans="1:11" s="731" customFormat="1" ht="18" customHeight="1" x14ac:dyDescent="0.2">
      <c r="A9" s="580" t="s">
        <v>960</v>
      </c>
      <c r="B9" s="786">
        <v>36.39</v>
      </c>
      <c r="C9" s="786">
        <v>15.77</v>
      </c>
      <c r="D9" s="786">
        <v>0.17</v>
      </c>
      <c r="E9" s="786">
        <v>0</v>
      </c>
      <c r="F9" s="786">
        <v>47.67</v>
      </c>
      <c r="G9" s="786">
        <v>16.760000000000002</v>
      </c>
      <c r="H9" s="786">
        <v>24.26</v>
      </c>
      <c r="I9" s="786">
        <v>10.94</v>
      </c>
      <c r="J9" s="786">
        <v>0</v>
      </c>
      <c r="K9" s="786">
        <v>48.04</v>
      </c>
    </row>
    <row r="10" spans="1:11" s="731" customFormat="1" ht="18" customHeight="1" x14ac:dyDescent="0.2">
      <c r="A10" s="580" t="s">
        <v>1066</v>
      </c>
      <c r="B10" s="786">
        <v>40.1</v>
      </c>
      <c r="C10" s="786">
        <v>12.72</v>
      </c>
      <c r="D10" s="786">
        <v>0.18</v>
      </c>
      <c r="E10" s="786">
        <v>0</v>
      </c>
      <c r="F10" s="786">
        <v>46.99</v>
      </c>
      <c r="G10" s="786">
        <v>18.71</v>
      </c>
      <c r="H10" s="786">
        <v>23.37</v>
      </c>
      <c r="I10" s="786">
        <v>9.2200000000000006</v>
      </c>
      <c r="J10" s="786">
        <v>0</v>
      </c>
      <c r="K10" s="786">
        <v>48.7</v>
      </c>
    </row>
    <row r="11" spans="1:11" s="731" customFormat="1" ht="13.5" customHeight="1" x14ac:dyDescent="0.2">
      <c r="A11" s="766" t="s">
        <v>946</v>
      </c>
      <c r="B11" s="793"/>
      <c r="C11" s="793"/>
      <c r="D11" s="793"/>
      <c r="E11" s="793"/>
      <c r="F11" s="793"/>
      <c r="G11" s="793"/>
      <c r="H11" s="793"/>
      <c r="I11" s="793"/>
      <c r="J11" s="793"/>
      <c r="K11" s="793"/>
    </row>
    <row r="12" spans="1:11" s="731" customFormat="1" ht="14.25" customHeight="1" x14ac:dyDescent="0.2">
      <c r="A12" s="1008" t="s">
        <v>1077</v>
      </c>
      <c r="B12" s="1008"/>
      <c r="C12" s="1008"/>
      <c r="D12" s="1008"/>
      <c r="E12" s="1008"/>
      <c r="F12" s="1008"/>
      <c r="G12" s="1008"/>
      <c r="H12" s="1008"/>
      <c r="I12" s="1008"/>
      <c r="J12" s="1008"/>
      <c r="K12" s="1008"/>
    </row>
    <row r="13" spans="1:11" s="731" customFormat="1" ht="26.85" customHeight="1" x14ac:dyDescent="0.2">
      <c r="A13" s="1009" t="s">
        <v>184</v>
      </c>
      <c r="B13" s="1009"/>
      <c r="C13" s="1009"/>
      <c r="D13" s="1009"/>
      <c r="E13" s="1009"/>
      <c r="F13" s="1009"/>
      <c r="G13" s="1009"/>
      <c r="H13" s="1009"/>
      <c r="I13" s="1009"/>
      <c r="J13" s="1009"/>
      <c r="K13" s="1009"/>
    </row>
    <row r="14" spans="1:11" x14ac:dyDescent="0.2">
      <c r="A14" s="731"/>
      <c r="B14" s="731"/>
      <c r="C14" s="731"/>
      <c r="D14" s="731"/>
      <c r="E14" s="731"/>
      <c r="F14" s="731"/>
      <c r="G14" s="731"/>
      <c r="H14" s="731"/>
      <c r="I14" s="731"/>
      <c r="J14" s="731"/>
      <c r="K14" s="731"/>
    </row>
  </sheetData>
  <mergeCells count="6">
    <mergeCell ref="A13:K13"/>
    <mergeCell ref="A1:K1"/>
    <mergeCell ref="A2:A3"/>
    <mergeCell ref="B2:F2"/>
    <mergeCell ref="G2:K2"/>
    <mergeCell ref="A12:K1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5"/>
  <sheetViews>
    <sheetView zoomScaleNormal="100" workbookViewId="0">
      <selection activeCell="J15" sqref="J15"/>
    </sheetView>
  </sheetViews>
  <sheetFormatPr defaultRowHeight="12.75" x14ac:dyDescent="0.2"/>
  <cols>
    <col min="1" max="1" width="8.140625" style="576" bestFit="1" customWidth="1"/>
    <col min="2" max="2" width="14.7109375" style="576" bestFit="1" customWidth="1"/>
    <col min="3" max="3" width="20.7109375" style="576" bestFit="1" customWidth="1"/>
    <col min="4" max="4" width="11.140625" style="576" bestFit="1" customWidth="1"/>
    <col min="5" max="5" width="11.7109375" style="576" bestFit="1" customWidth="1"/>
    <col min="6" max="6" width="12.42578125" style="576" bestFit="1" customWidth="1"/>
    <col min="7" max="7" width="12.5703125" style="576" bestFit="1" customWidth="1"/>
    <col min="8" max="8" width="9.28515625" style="576" bestFit="1" customWidth="1"/>
    <col min="9" max="9" width="8.7109375" style="576" bestFit="1" customWidth="1"/>
    <col min="10" max="10" width="7.28515625" style="576" bestFit="1" customWidth="1"/>
    <col min="11" max="11" width="4.7109375" style="576" bestFit="1" customWidth="1"/>
    <col min="12" max="16384" width="9.140625" style="576"/>
  </cols>
  <sheetData>
    <row r="1" spans="1:10" x14ac:dyDescent="0.2">
      <c r="A1" s="907" t="s">
        <v>872</v>
      </c>
      <c r="B1" s="907"/>
      <c r="C1" s="907"/>
      <c r="D1" s="907"/>
      <c r="E1" s="907"/>
      <c r="F1" s="907"/>
      <c r="G1" s="907"/>
      <c r="H1" s="907"/>
      <c r="I1" s="907"/>
      <c r="J1" s="907"/>
    </row>
    <row r="2" spans="1:10" s="579" customFormat="1" x14ac:dyDescent="0.2">
      <c r="A2" s="908" t="s">
        <v>57</v>
      </c>
      <c r="B2" s="908" t="s">
        <v>58</v>
      </c>
      <c r="C2" s="908" t="s">
        <v>59</v>
      </c>
      <c r="D2" s="908" t="s">
        <v>60</v>
      </c>
      <c r="E2" s="908" t="s">
        <v>61</v>
      </c>
      <c r="F2" s="910" t="s">
        <v>62</v>
      </c>
      <c r="G2" s="911"/>
      <c r="H2" s="912" t="s">
        <v>63</v>
      </c>
      <c r="I2" s="914" t="s">
        <v>1119</v>
      </c>
    </row>
    <row r="3" spans="1:10" s="579" customFormat="1" ht="38.25" x14ac:dyDescent="0.2">
      <c r="A3" s="909"/>
      <c r="B3" s="909"/>
      <c r="C3" s="909"/>
      <c r="D3" s="909"/>
      <c r="E3" s="909"/>
      <c r="F3" s="603" t="s">
        <v>64</v>
      </c>
      <c r="G3" s="603" t="s">
        <v>941</v>
      </c>
      <c r="H3" s="913"/>
      <c r="I3" s="915"/>
    </row>
    <row r="4" spans="1:10" s="579" customFormat="1" ht="89.25" x14ac:dyDescent="0.2">
      <c r="A4" s="604">
        <v>1</v>
      </c>
      <c r="B4" s="605" t="s">
        <v>1120</v>
      </c>
      <c r="C4" s="605" t="s">
        <v>1121</v>
      </c>
      <c r="D4" s="606">
        <v>44035</v>
      </c>
      <c r="E4" s="606">
        <v>44054</v>
      </c>
      <c r="F4" s="607">
        <v>16149520</v>
      </c>
      <c r="G4" s="608">
        <v>20</v>
      </c>
      <c r="H4" s="263">
        <v>1.4</v>
      </c>
      <c r="I4" s="263">
        <v>2.78</v>
      </c>
    </row>
    <row r="5" spans="1:10" s="579" customFormat="1" ht="25.5" x14ac:dyDescent="0.2">
      <c r="A5" s="604">
        <v>2</v>
      </c>
      <c r="B5" s="605" t="s">
        <v>1122</v>
      </c>
      <c r="C5" s="605" t="s">
        <v>1123</v>
      </c>
      <c r="D5" s="606">
        <v>44043</v>
      </c>
      <c r="E5" s="606">
        <v>44056</v>
      </c>
      <c r="F5" s="607">
        <v>1004770</v>
      </c>
      <c r="G5" s="608">
        <v>26</v>
      </c>
      <c r="H5" s="263">
        <v>589.94000000000005</v>
      </c>
      <c r="I5" s="263">
        <v>59.27</v>
      </c>
    </row>
    <row r="6" spans="1:10" s="579" customFormat="1" ht="25.5" x14ac:dyDescent="0.2">
      <c r="A6" s="604">
        <v>3</v>
      </c>
      <c r="B6" s="605" t="s">
        <v>1124</v>
      </c>
      <c r="C6" s="605" t="s">
        <v>1125</v>
      </c>
      <c r="D6" s="606">
        <v>44047</v>
      </c>
      <c r="E6" s="606">
        <v>44060</v>
      </c>
      <c r="F6" s="607">
        <v>842400</v>
      </c>
      <c r="G6" s="608">
        <v>26</v>
      </c>
      <c r="H6" s="263">
        <v>16.5</v>
      </c>
      <c r="I6" s="263">
        <v>1.39</v>
      </c>
    </row>
    <row r="7" spans="1:10" s="579" customFormat="1" ht="38.25" x14ac:dyDescent="0.2">
      <c r="A7" s="604">
        <v>4</v>
      </c>
      <c r="B7" s="605" t="s">
        <v>1126</v>
      </c>
      <c r="C7" s="605" t="s">
        <v>1127</v>
      </c>
      <c r="D7" s="606">
        <v>44054</v>
      </c>
      <c r="E7" s="606">
        <v>44067</v>
      </c>
      <c r="F7" s="607">
        <v>110250</v>
      </c>
      <c r="G7" s="608">
        <v>45</v>
      </c>
      <c r="H7" s="263">
        <v>12</v>
      </c>
      <c r="I7" s="263">
        <v>0.13</v>
      </c>
    </row>
    <row r="8" spans="1:10" s="579" customFormat="1" ht="25.5" x14ac:dyDescent="0.2">
      <c r="A8" s="604">
        <v>5</v>
      </c>
      <c r="B8" s="605" t="s">
        <v>1128</v>
      </c>
      <c r="C8" s="605" t="s">
        <v>1129</v>
      </c>
      <c r="D8" s="606">
        <v>44056</v>
      </c>
      <c r="E8" s="606">
        <v>44069</v>
      </c>
      <c r="F8" s="607">
        <v>6781305</v>
      </c>
      <c r="G8" s="608">
        <v>35</v>
      </c>
      <c r="H8" s="263">
        <v>20</v>
      </c>
      <c r="I8" s="263">
        <v>13.56</v>
      </c>
    </row>
    <row r="9" spans="1:10" s="579" customFormat="1" ht="38.25" x14ac:dyDescent="0.2">
      <c r="A9" s="604">
        <v>6</v>
      </c>
      <c r="B9" s="605" t="s">
        <v>1130</v>
      </c>
      <c r="C9" s="605" t="s">
        <v>1131</v>
      </c>
      <c r="D9" s="606">
        <v>44056</v>
      </c>
      <c r="E9" s="606">
        <v>44069</v>
      </c>
      <c r="F9" s="607">
        <v>4741900</v>
      </c>
      <c r="G9" s="608">
        <v>25</v>
      </c>
      <c r="H9" s="263">
        <v>7067.51</v>
      </c>
      <c r="I9" s="263">
        <v>3351.34</v>
      </c>
    </row>
    <row r="10" spans="1:10" s="579" customFormat="1" ht="25.5" x14ac:dyDescent="0.2">
      <c r="A10" s="604">
        <v>7</v>
      </c>
      <c r="B10" s="605" t="s">
        <v>1132</v>
      </c>
      <c r="C10" s="605" t="s">
        <v>1133</v>
      </c>
      <c r="D10" s="606">
        <v>44057</v>
      </c>
      <c r="E10" s="606">
        <v>44070</v>
      </c>
      <c r="F10" s="607">
        <v>3128000</v>
      </c>
      <c r="G10" s="608">
        <v>26</v>
      </c>
      <c r="H10" s="263">
        <v>24</v>
      </c>
      <c r="I10" s="263">
        <v>7.51</v>
      </c>
    </row>
    <row r="11" spans="1:10" s="579" customFormat="1" ht="51" x14ac:dyDescent="0.2">
      <c r="A11" s="604">
        <v>8</v>
      </c>
      <c r="B11" s="605" t="s">
        <v>1134</v>
      </c>
      <c r="C11" s="605" t="s">
        <v>1135</v>
      </c>
      <c r="D11" s="606">
        <v>44060</v>
      </c>
      <c r="E11" s="606">
        <v>44071</v>
      </c>
      <c r="F11" s="607">
        <v>32613192</v>
      </c>
      <c r="G11" s="608">
        <v>26</v>
      </c>
      <c r="H11" s="263">
        <v>130</v>
      </c>
      <c r="I11" s="263">
        <v>423.97</v>
      </c>
    </row>
    <row r="12" spans="1:10" s="579" customFormat="1" ht="25.5" x14ac:dyDescent="0.2">
      <c r="A12" s="604">
        <v>9</v>
      </c>
      <c r="B12" s="605" t="s">
        <v>1136</v>
      </c>
      <c r="C12" s="605" t="s">
        <v>1137</v>
      </c>
      <c r="D12" s="606">
        <v>44060</v>
      </c>
      <c r="E12" s="606">
        <v>44071</v>
      </c>
      <c r="F12" s="607">
        <v>17201975</v>
      </c>
      <c r="G12" s="608">
        <v>35</v>
      </c>
      <c r="H12" s="263">
        <v>1</v>
      </c>
      <c r="I12" s="263">
        <v>1.72</v>
      </c>
    </row>
    <row r="13" spans="1:10" s="579" customFormat="1" x14ac:dyDescent="0.2">
      <c r="A13" s="609"/>
      <c r="B13" s="609"/>
      <c r="C13" s="609"/>
      <c r="D13" s="609"/>
      <c r="E13" s="609"/>
      <c r="F13" s="610"/>
      <c r="G13" s="610"/>
      <c r="H13" s="611"/>
      <c r="I13" s="612"/>
    </row>
    <row r="14" spans="1:10" s="579" customFormat="1" ht="12" x14ac:dyDescent="0.2">
      <c r="A14" s="906" t="s">
        <v>56</v>
      </c>
      <c r="B14" s="906"/>
    </row>
    <row r="15" spans="1:10" s="579" customFormat="1" ht="8.25" x14ac:dyDescent="0.2"/>
  </sheetData>
  <mergeCells count="10">
    <mergeCell ref="A14:B14"/>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D14"/>
  <sheetViews>
    <sheetView zoomScaleNormal="100" workbookViewId="0">
      <selection activeCell="G31" sqref="G31"/>
    </sheetView>
  </sheetViews>
  <sheetFormatPr defaultRowHeight="12.75" x14ac:dyDescent="0.2"/>
  <cols>
    <col min="1" max="3" width="14.7109375" style="576" bestFit="1" customWidth="1"/>
    <col min="4" max="4" width="21" style="576" customWidth="1"/>
    <col min="5" max="5" width="4.7109375" style="576" bestFit="1" customWidth="1"/>
    <col min="6" max="16384" width="9.140625" style="576"/>
  </cols>
  <sheetData>
    <row r="1" spans="1:4" ht="15" customHeight="1" x14ac:dyDescent="0.2">
      <c r="A1" s="977" t="s">
        <v>11</v>
      </c>
      <c r="B1" s="977"/>
      <c r="C1" s="977"/>
      <c r="D1" s="977"/>
    </row>
    <row r="2" spans="1:4" s="579" customFormat="1" ht="18" customHeight="1" x14ac:dyDescent="0.2">
      <c r="A2" s="1065" t="s">
        <v>885</v>
      </c>
      <c r="B2" s="1066"/>
      <c r="C2" s="1066"/>
      <c r="D2" s="1067"/>
    </row>
    <row r="3" spans="1:4" s="579" customFormat="1" ht="27.75" customHeight="1" x14ac:dyDescent="0.2">
      <c r="A3" s="856" t="s">
        <v>109</v>
      </c>
      <c r="B3" s="857" t="s">
        <v>356</v>
      </c>
      <c r="C3" s="857" t="s">
        <v>357</v>
      </c>
      <c r="D3" s="733" t="s">
        <v>1160</v>
      </c>
    </row>
    <row r="4" spans="1:4" s="694" customFormat="1" ht="18" customHeight="1" x14ac:dyDescent="0.2">
      <c r="A4" s="619" t="s">
        <v>72</v>
      </c>
      <c r="B4" s="792">
        <v>100</v>
      </c>
      <c r="C4" s="792">
        <v>0</v>
      </c>
      <c r="D4" s="827">
        <v>0</v>
      </c>
    </row>
    <row r="5" spans="1:4" s="694" customFormat="1" ht="18" customHeight="1" x14ac:dyDescent="0.2">
      <c r="A5" s="619" t="s">
        <v>75</v>
      </c>
      <c r="B5" s="792">
        <v>43.368000000000002</v>
      </c>
      <c r="C5" s="792">
        <v>56.631999999999998</v>
      </c>
      <c r="D5" s="792">
        <v>0</v>
      </c>
    </row>
    <row r="6" spans="1:4" s="579" customFormat="1" ht="18" customHeight="1" x14ac:dyDescent="0.2">
      <c r="A6" s="580" t="s">
        <v>74</v>
      </c>
      <c r="B6" s="786">
        <v>100</v>
      </c>
      <c r="C6" s="786">
        <v>0</v>
      </c>
      <c r="D6" s="820">
        <v>0</v>
      </c>
    </row>
    <row r="7" spans="1:4" s="579" customFormat="1" ht="18" customHeight="1" x14ac:dyDescent="0.2">
      <c r="A7" s="580" t="s">
        <v>73</v>
      </c>
      <c r="B7" s="786">
        <v>100</v>
      </c>
      <c r="C7" s="786">
        <v>0</v>
      </c>
      <c r="D7" s="820">
        <v>0</v>
      </c>
    </row>
    <row r="8" spans="1:4" s="579" customFormat="1" ht="18" customHeight="1" x14ac:dyDescent="0.2">
      <c r="A8" s="580" t="s">
        <v>799</v>
      </c>
      <c r="B8" s="786">
        <v>16.84</v>
      </c>
      <c r="C8" s="786">
        <v>83.16</v>
      </c>
      <c r="D8" s="820">
        <v>0</v>
      </c>
    </row>
    <row r="9" spans="1:4" s="579" customFormat="1" ht="18" customHeight="1" x14ac:dyDescent="0.2">
      <c r="A9" s="580" t="s">
        <v>960</v>
      </c>
      <c r="B9" s="786">
        <v>0</v>
      </c>
      <c r="C9" s="786">
        <v>100</v>
      </c>
      <c r="D9" s="820">
        <v>0</v>
      </c>
    </row>
    <row r="10" spans="1:4" s="579" customFormat="1" ht="18" customHeight="1" x14ac:dyDescent="0.2">
      <c r="A10" s="580" t="s">
        <v>1066</v>
      </c>
      <c r="B10" s="786">
        <v>0</v>
      </c>
      <c r="C10" s="786">
        <v>100</v>
      </c>
      <c r="D10" s="786">
        <v>0</v>
      </c>
    </row>
    <row r="11" spans="1:4" s="579" customFormat="1" ht="18" customHeight="1" x14ac:dyDescent="0.2">
      <c r="A11" s="725" t="s">
        <v>946</v>
      </c>
      <c r="B11" s="858"/>
      <c r="C11" s="858"/>
      <c r="D11" s="858"/>
    </row>
    <row r="12" spans="1:4" s="579" customFormat="1" ht="13.5" customHeight="1" x14ac:dyDescent="0.2">
      <c r="A12" s="905" t="s">
        <v>1077</v>
      </c>
      <c r="B12" s="905"/>
      <c r="C12" s="905"/>
      <c r="D12" s="905"/>
    </row>
    <row r="13" spans="1:4" s="579" customFormat="1" ht="14.25" customHeight="1" x14ac:dyDescent="0.2">
      <c r="A13" s="906" t="s">
        <v>182</v>
      </c>
      <c r="B13" s="906"/>
      <c r="C13" s="906"/>
      <c r="D13" s="906"/>
    </row>
    <row r="14" spans="1:4" s="579" customFormat="1" ht="27.6" customHeight="1" x14ac:dyDescent="0.2"/>
  </sheetData>
  <mergeCells count="4">
    <mergeCell ref="A1:D1"/>
    <mergeCell ref="A2:D2"/>
    <mergeCell ref="A12:D12"/>
    <mergeCell ref="A13:D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G31" sqref="G31"/>
    </sheetView>
  </sheetViews>
  <sheetFormatPr defaultRowHeight="12.75" x14ac:dyDescent="0.2"/>
  <cols>
    <col min="1" max="4" width="14.7109375" bestFit="1" customWidth="1"/>
    <col min="5" max="5" width="4.7109375" bestFit="1" customWidth="1"/>
  </cols>
  <sheetData>
    <row r="1" spans="1:10" ht="15" customHeight="1" x14ac:dyDescent="0.2">
      <c r="A1" s="1068" t="s">
        <v>12</v>
      </c>
      <c r="B1" s="1068"/>
      <c r="C1" s="1068"/>
      <c r="D1" s="1068"/>
    </row>
    <row r="2" spans="1:10" s="264" customFormat="1" ht="18" customHeight="1" x14ac:dyDescent="0.2">
      <c r="A2" s="1069" t="s">
        <v>887</v>
      </c>
      <c r="B2" s="1070"/>
      <c r="C2" s="1070"/>
      <c r="D2" s="1070"/>
    </row>
    <row r="3" spans="1:10" s="264" customFormat="1" ht="18.75" customHeight="1" x14ac:dyDescent="0.2">
      <c r="A3" s="269" t="s">
        <v>109</v>
      </c>
      <c r="B3" s="269" t="s">
        <v>358</v>
      </c>
      <c r="C3" s="269" t="s">
        <v>359</v>
      </c>
      <c r="D3" s="269" t="s">
        <v>360</v>
      </c>
    </row>
    <row r="4" spans="1:10" s="264" customFormat="1" ht="18" customHeight="1" x14ac:dyDescent="0.2">
      <c r="A4" s="143" t="s">
        <v>72</v>
      </c>
      <c r="B4" s="167">
        <v>39.006821029999998</v>
      </c>
      <c r="C4" s="167">
        <v>9.5086300000000003E-4</v>
      </c>
      <c r="D4" s="167">
        <v>60.992228109999999</v>
      </c>
    </row>
    <row r="5" spans="1:10" s="264" customFormat="1" ht="18" customHeight="1" x14ac:dyDescent="0.2">
      <c r="A5" s="143" t="s">
        <v>75</v>
      </c>
      <c r="B5" s="167">
        <v>50.413421229999997</v>
      </c>
      <c r="C5" s="167">
        <v>1.00758E-4</v>
      </c>
      <c r="D5" s="167">
        <v>49.58647801</v>
      </c>
      <c r="H5" s="538"/>
      <c r="I5" s="538"/>
      <c r="J5" s="538"/>
    </row>
    <row r="6" spans="1:10" s="264" customFormat="1" ht="18" customHeight="1" x14ac:dyDescent="0.2">
      <c r="A6" s="143" t="s">
        <v>74</v>
      </c>
      <c r="B6" s="167">
        <v>49.588625409999999</v>
      </c>
      <c r="C6" s="167">
        <v>3.1785899999999998E-4</v>
      </c>
      <c r="D6" s="167">
        <v>50.411056729999999</v>
      </c>
    </row>
    <row r="7" spans="1:10" s="264" customFormat="1" ht="18" customHeight="1" x14ac:dyDescent="0.2">
      <c r="A7" s="143" t="s">
        <v>73</v>
      </c>
      <c r="B7" s="167">
        <v>46.989811170000003</v>
      </c>
      <c r="C7" s="167">
        <v>2.1736600000000001E-4</v>
      </c>
      <c r="D7" s="167">
        <v>53.009971460000003</v>
      </c>
    </row>
    <row r="8" spans="1:10" s="264" customFormat="1" ht="18" customHeight="1" x14ac:dyDescent="0.2">
      <c r="A8" s="143" t="s">
        <v>799</v>
      </c>
      <c r="B8" s="167">
        <v>54.365526439999996</v>
      </c>
      <c r="C8" s="167">
        <v>1.2704099999999999E-4</v>
      </c>
      <c r="D8" s="167">
        <v>45.634346520000001</v>
      </c>
    </row>
    <row r="9" spans="1:10" s="264" customFormat="1" ht="18" customHeight="1" x14ac:dyDescent="0.2">
      <c r="A9" s="143" t="s">
        <v>960</v>
      </c>
      <c r="B9" s="167">
        <v>49.938886799999999</v>
      </c>
      <c r="C9" s="167">
        <v>0</v>
      </c>
      <c r="D9" s="167">
        <v>50.061113200000001</v>
      </c>
    </row>
    <row r="10" spans="1:10" s="264" customFormat="1" ht="18" customHeight="1" x14ac:dyDescent="0.2">
      <c r="A10" s="143" t="s">
        <v>1066</v>
      </c>
      <c r="B10" s="167">
        <v>49.84197013</v>
      </c>
      <c r="C10" s="167">
        <v>0</v>
      </c>
      <c r="D10" s="167">
        <v>50.15802987</v>
      </c>
    </row>
    <row r="11" spans="1:10" s="264" customFormat="1" ht="18" customHeight="1" x14ac:dyDescent="0.2">
      <c r="A11" s="250" t="s">
        <v>946</v>
      </c>
      <c r="B11" s="282"/>
      <c r="C11" s="282"/>
      <c r="D11" s="282"/>
    </row>
    <row r="12" spans="1:10" s="264" customFormat="1" ht="13.5" customHeight="1" x14ac:dyDescent="0.2">
      <c r="A12" s="1071" t="s">
        <v>1077</v>
      </c>
      <c r="B12" s="1071"/>
      <c r="C12" s="1071"/>
      <c r="D12" s="1071"/>
    </row>
    <row r="13" spans="1:10" s="264" customFormat="1" ht="14.25" customHeight="1" x14ac:dyDescent="0.2">
      <c r="A13" s="1072" t="s">
        <v>184</v>
      </c>
      <c r="B13" s="1072"/>
      <c r="C13" s="1072"/>
      <c r="D13" s="1072"/>
    </row>
    <row r="14" spans="1:10" s="264" customFormat="1" ht="28.35" customHeight="1" x14ac:dyDescent="0.2"/>
  </sheetData>
  <mergeCells count="4">
    <mergeCell ref="A1:D1"/>
    <mergeCell ref="A2:D2"/>
    <mergeCell ref="A12:D12"/>
    <mergeCell ref="A13:D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G31" sqref="G31"/>
    </sheetView>
  </sheetViews>
  <sheetFormatPr defaultRowHeight="12.75" x14ac:dyDescent="0.2"/>
  <cols>
    <col min="1" max="11" width="14.7109375" bestFit="1" customWidth="1"/>
    <col min="12" max="12" width="15" bestFit="1" customWidth="1"/>
    <col min="13" max="13" width="4.7109375" bestFit="1" customWidth="1"/>
  </cols>
  <sheetData>
    <row r="1" spans="1:12" ht="16.5" customHeight="1" x14ac:dyDescent="0.2">
      <c r="A1" s="1073" t="s">
        <v>13</v>
      </c>
      <c r="B1" s="1073"/>
      <c r="C1" s="1073"/>
      <c r="D1" s="1073"/>
      <c r="E1" s="1073"/>
      <c r="F1" s="1073"/>
      <c r="G1" s="1073"/>
      <c r="H1" s="1073"/>
      <c r="I1" s="1073"/>
      <c r="J1" s="1073"/>
      <c r="K1" s="1073"/>
      <c r="L1" s="1073"/>
    </row>
    <row r="2" spans="1:12" s="140" customFormat="1" ht="15" customHeight="1" x14ac:dyDescent="0.2">
      <c r="A2" s="1074" t="s">
        <v>85</v>
      </c>
      <c r="B2" s="1077" t="s">
        <v>138</v>
      </c>
      <c r="C2" s="1080" t="s">
        <v>361</v>
      </c>
      <c r="D2" s="1081"/>
      <c r="E2" s="1084" t="s">
        <v>362</v>
      </c>
      <c r="F2" s="1085"/>
      <c r="G2" s="1085"/>
      <c r="H2" s="1086"/>
      <c r="I2" s="1080" t="s">
        <v>67</v>
      </c>
      <c r="J2" s="1081"/>
      <c r="K2" s="1088" t="s">
        <v>363</v>
      </c>
      <c r="L2" s="1089"/>
    </row>
    <row r="3" spans="1:12" s="140" customFormat="1" ht="15" customHeight="1" x14ac:dyDescent="0.2">
      <c r="A3" s="1075"/>
      <c r="B3" s="1078"/>
      <c r="C3" s="1082"/>
      <c r="D3" s="1083"/>
      <c r="E3" s="1084" t="s">
        <v>342</v>
      </c>
      <c r="F3" s="1086"/>
      <c r="G3" s="1084" t="s">
        <v>343</v>
      </c>
      <c r="H3" s="1086"/>
      <c r="I3" s="1082"/>
      <c r="J3" s="1083"/>
      <c r="K3" s="1090"/>
      <c r="L3" s="1091"/>
    </row>
    <row r="4" spans="1:12" s="140" customFormat="1" ht="27" customHeight="1" x14ac:dyDescent="0.2">
      <c r="A4" s="1076"/>
      <c r="B4" s="1079"/>
      <c r="C4" s="148" t="s">
        <v>364</v>
      </c>
      <c r="D4" s="149" t="s">
        <v>150</v>
      </c>
      <c r="E4" s="148" t="s">
        <v>364</v>
      </c>
      <c r="F4" s="149" t="s">
        <v>150</v>
      </c>
      <c r="G4" s="148" t="s">
        <v>365</v>
      </c>
      <c r="H4" s="149" t="s">
        <v>150</v>
      </c>
      <c r="I4" s="148" t="s">
        <v>364</v>
      </c>
      <c r="J4" s="149" t="s">
        <v>150</v>
      </c>
      <c r="K4" s="148" t="s">
        <v>365</v>
      </c>
      <c r="L4" s="170" t="s">
        <v>1068</v>
      </c>
    </row>
    <row r="5" spans="1:12" s="140" customFormat="1" ht="18" customHeight="1" x14ac:dyDescent="0.2">
      <c r="A5" s="143" t="s">
        <v>72</v>
      </c>
      <c r="B5" s="144">
        <v>243</v>
      </c>
      <c r="C5" s="166">
        <v>400927037</v>
      </c>
      <c r="D5" s="150">
        <v>2852910.86</v>
      </c>
      <c r="E5" s="166">
        <v>214693422</v>
      </c>
      <c r="F5" s="150">
        <v>1538428.304</v>
      </c>
      <c r="G5" s="166">
        <v>328897100</v>
      </c>
      <c r="H5" s="150">
        <v>2291934.5920000002</v>
      </c>
      <c r="I5" s="166">
        <v>944517559</v>
      </c>
      <c r="J5" s="150">
        <v>6683273.7560000001</v>
      </c>
      <c r="K5" s="150">
        <v>2288248</v>
      </c>
      <c r="L5" s="145">
        <v>17251.47</v>
      </c>
    </row>
    <row r="6" spans="1:12" s="140" customFormat="1" ht="18" customHeight="1" x14ac:dyDescent="0.2">
      <c r="A6" s="143" t="s">
        <v>75</v>
      </c>
      <c r="B6" s="144">
        <f>SUM(B7:B11)</f>
        <v>101</v>
      </c>
      <c r="C6" s="166">
        <f t="shared" ref="C6:J6" si="0">SUM(C7:C11)</f>
        <v>107176944</v>
      </c>
      <c r="D6" s="150">
        <f t="shared" si="0"/>
        <v>809930.3</v>
      </c>
      <c r="E6" s="166">
        <f t="shared" si="0"/>
        <v>59989162</v>
      </c>
      <c r="F6" s="150">
        <f t="shared" si="0"/>
        <v>461686.91000000003</v>
      </c>
      <c r="G6" s="166">
        <f t="shared" si="0"/>
        <v>89314397</v>
      </c>
      <c r="H6" s="150">
        <f t="shared" si="0"/>
        <v>661873.86</v>
      </c>
      <c r="I6" s="166">
        <f t="shared" si="0"/>
        <v>256480503</v>
      </c>
      <c r="J6" s="150">
        <f t="shared" si="0"/>
        <v>1933491.08</v>
      </c>
      <c r="K6" s="150">
        <f>K11</f>
        <v>806498</v>
      </c>
      <c r="L6" s="145">
        <f>L11</f>
        <v>5966.81</v>
      </c>
    </row>
    <row r="7" spans="1:12" s="140" customFormat="1" ht="18" customHeight="1" x14ac:dyDescent="0.2">
      <c r="A7" s="143" t="s">
        <v>74</v>
      </c>
      <c r="B7" s="144">
        <v>17</v>
      </c>
      <c r="C7" s="166">
        <v>18156395</v>
      </c>
      <c r="D7" s="150">
        <v>138820.29</v>
      </c>
      <c r="E7" s="150">
        <v>6476787</v>
      </c>
      <c r="F7" s="145">
        <v>50460.69</v>
      </c>
      <c r="G7" s="166">
        <v>10892155</v>
      </c>
      <c r="H7" s="145">
        <v>81863.399999999994</v>
      </c>
      <c r="I7" s="166">
        <v>35525337</v>
      </c>
      <c r="J7" s="150">
        <v>271144.38</v>
      </c>
      <c r="K7" s="150">
        <v>1273915</v>
      </c>
      <c r="L7" s="145">
        <v>9570.3700000000008</v>
      </c>
    </row>
    <row r="8" spans="1:12" s="140" customFormat="1" ht="18" customHeight="1" x14ac:dyDescent="0.2">
      <c r="A8" s="143" t="s">
        <v>73</v>
      </c>
      <c r="B8" s="144">
        <v>18</v>
      </c>
      <c r="C8" s="166">
        <v>17436081</v>
      </c>
      <c r="D8" s="150">
        <v>132222.54999999999</v>
      </c>
      <c r="E8" s="150">
        <v>9017175</v>
      </c>
      <c r="F8" s="145">
        <v>69915.06</v>
      </c>
      <c r="G8" s="166">
        <v>14011006</v>
      </c>
      <c r="H8" s="150">
        <v>104007.3</v>
      </c>
      <c r="I8" s="166">
        <v>40464262</v>
      </c>
      <c r="J8" s="150">
        <v>306144.90000000002</v>
      </c>
      <c r="K8" s="150">
        <v>678398</v>
      </c>
      <c r="L8" s="145">
        <v>5151.87</v>
      </c>
    </row>
    <row r="9" spans="1:12" s="140" customFormat="1" ht="18" customHeight="1" x14ac:dyDescent="0.2">
      <c r="A9" s="143" t="s">
        <v>799</v>
      </c>
      <c r="B9" s="144">
        <v>22</v>
      </c>
      <c r="C9" s="166">
        <v>23756034</v>
      </c>
      <c r="D9" s="150">
        <v>180393.67</v>
      </c>
      <c r="E9" s="166">
        <v>15910793</v>
      </c>
      <c r="F9" s="150">
        <v>123085.45</v>
      </c>
      <c r="G9" s="166">
        <v>21994582</v>
      </c>
      <c r="H9" s="150">
        <v>163766.07</v>
      </c>
      <c r="I9" s="166">
        <v>61661409</v>
      </c>
      <c r="J9" s="150">
        <v>467245.2</v>
      </c>
      <c r="K9" s="150">
        <v>712652</v>
      </c>
      <c r="L9" s="145">
        <v>5394.75</v>
      </c>
    </row>
    <row r="10" spans="1:12" s="140" customFormat="1" ht="18" customHeight="1" x14ac:dyDescent="0.2">
      <c r="A10" s="143" t="s">
        <v>960</v>
      </c>
      <c r="B10" s="144">
        <v>23</v>
      </c>
      <c r="C10" s="166">
        <v>25338836</v>
      </c>
      <c r="D10" s="150">
        <v>190382.76</v>
      </c>
      <c r="E10" s="166">
        <v>10697892</v>
      </c>
      <c r="F10" s="145">
        <v>81976.56</v>
      </c>
      <c r="G10" s="166">
        <v>22387440</v>
      </c>
      <c r="H10" s="150">
        <v>164807.01</v>
      </c>
      <c r="I10" s="166">
        <v>58424168</v>
      </c>
      <c r="J10" s="150">
        <v>437166.34</v>
      </c>
      <c r="K10" s="150">
        <v>639219</v>
      </c>
      <c r="L10" s="145">
        <v>4839.72</v>
      </c>
    </row>
    <row r="11" spans="1:12" s="140" customFormat="1" ht="18" customHeight="1" x14ac:dyDescent="0.2">
      <c r="A11" s="143" t="s">
        <v>1066</v>
      </c>
      <c r="B11" s="144">
        <v>21</v>
      </c>
      <c r="C11" s="166">
        <v>22489598</v>
      </c>
      <c r="D11" s="150">
        <v>168111.03</v>
      </c>
      <c r="E11" s="166">
        <v>17886515</v>
      </c>
      <c r="F11" s="145">
        <v>136249.15</v>
      </c>
      <c r="G11" s="166">
        <v>20029214</v>
      </c>
      <c r="H11" s="150">
        <v>147430.07999999999</v>
      </c>
      <c r="I11" s="166">
        <v>60405327</v>
      </c>
      <c r="J11" s="150">
        <v>451790.26</v>
      </c>
      <c r="K11" s="150">
        <v>806498</v>
      </c>
      <c r="L11" s="145">
        <v>5966.81</v>
      </c>
    </row>
    <row r="12" spans="1:12" s="140" customFormat="1" ht="18" customHeight="1" x14ac:dyDescent="0.2">
      <c r="A12" s="247" t="s">
        <v>946</v>
      </c>
      <c r="B12" s="245"/>
      <c r="C12" s="251"/>
      <c r="D12" s="248"/>
      <c r="E12" s="251"/>
      <c r="F12" s="248"/>
      <c r="G12" s="251"/>
      <c r="H12" s="248"/>
      <c r="I12" s="251"/>
      <c r="J12" s="248"/>
      <c r="K12" s="248"/>
      <c r="L12" s="246"/>
    </row>
    <row r="13" spans="1:12" s="140" customFormat="1" ht="13.5" customHeight="1" x14ac:dyDescent="0.2">
      <c r="A13" s="1092" t="s">
        <v>1077</v>
      </c>
      <c r="B13" s="1092"/>
      <c r="C13" s="1092"/>
      <c r="D13" s="1092"/>
      <c r="E13" s="1092"/>
      <c r="F13" s="1092"/>
      <c r="G13" s="1092"/>
      <c r="H13" s="1092"/>
      <c r="I13" s="1092"/>
      <c r="J13" s="1092"/>
      <c r="K13" s="1092"/>
      <c r="L13" s="1092"/>
    </row>
    <row r="14" spans="1:12" s="140" customFormat="1" ht="15" customHeight="1" x14ac:dyDescent="0.2">
      <c r="A14" s="1087" t="s">
        <v>366</v>
      </c>
      <c r="B14" s="1087"/>
      <c r="C14" s="1087"/>
      <c r="D14" s="1087"/>
      <c r="E14" s="1087"/>
      <c r="F14" s="1087"/>
      <c r="G14" s="1087"/>
      <c r="H14" s="1087"/>
      <c r="I14" s="1087"/>
      <c r="J14" s="1087"/>
      <c r="K14" s="1087"/>
      <c r="L14" s="1087"/>
    </row>
    <row r="15" spans="1:12" s="140" customFormat="1" ht="26.85" customHeight="1" x14ac:dyDescent="0.2"/>
  </sheetData>
  <mergeCells count="11">
    <mergeCell ref="A14:L14"/>
    <mergeCell ref="I2:J3"/>
    <mergeCell ref="K2:L3"/>
    <mergeCell ref="E3:F3"/>
    <mergeCell ref="G3:H3"/>
    <mergeCell ref="A13:L13"/>
    <mergeCell ref="A1:L1"/>
    <mergeCell ref="A2:A4"/>
    <mergeCell ref="B2:B4"/>
    <mergeCell ref="C2:D3"/>
    <mergeCell ref="E2:H2"/>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opLeftCell="A3" zoomScaleNormal="100" workbookViewId="0">
      <selection activeCell="G3" sqref="G3:H3"/>
    </sheetView>
  </sheetViews>
  <sheetFormatPr defaultRowHeight="12.75" x14ac:dyDescent="0.2"/>
  <cols>
    <col min="1" max="1" width="9.42578125" bestFit="1" customWidth="1"/>
    <col min="2" max="2" width="7.7109375" bestFit="1" customWidth="1"/>
    <col min="3" max="8" width="12.140625" bestFit="1" customWidth="1"/>
    <col min="9" max="9" width="14.140625" bestFit="1" customWidth="1"/>
    <col min="10" max="11" width="12.140625" bestFit="1" customWidth="1"/>
    <col min="12" max="12" width="10.7109375" bestFit="1" customWidth="1"/>
    <col min="13" max="13" width="6" bestFit="1" customWidth="1"/>
  </cols>
  <sheetData>
    <row r="1" spans="1:12" ht="15.75" customHeight="1" x14ac:dyDescent="0.2">
      <c r="A1" s="1073" t="s">
        <v>14</v>
      </c>
      <c r="B1" s="1073"/>
      <c r="C1" s="1073"/>
      <c r="D1" s="1073"/>
      <c r="E1" s="1073"/>
      <c r="F1" s="1073"/>
      <c r="G1" s="1073"/>
      <c r="H1" s="1073"/>
      <c r="I1" s="1073"/>
      <c r="J1" s="1073"/>
      <c r="K1" s="1073"/>
      <c r="L1" s="1073"/>
    </row>
    <row r="2" spans="1:12" s="140" customFormat="1" ht="25.5" customHeight="1" x14ac:dyDescent="0.2">
      <c r="A2" s="1099" t="s">
        <v>336</v>
      </c>
      <c r="B2" s="1099" t="s">
        <v>367</v>
      </c>
      <c r="C2" s="1102" t="s">
        <v>361</v>
      </c>
      <c r="D2" s="1103"/>
      <c r="E2" s="1102" t="s">
        <v>368</v>
      </c>
      <c r="F2" s="1104"/>
      <c r="G2" s="1104"/>
      <c r="H2" s="1103"/>
      <c r="I2" s="1102" t="s">
        <v>67</v>
      </c>
      <c r="J2" s="1103"/>
      <c r="K2" s="1105" t="s">
        <v>369</v>
      </c>
      <c r="L2" s="1106"/>
    </row>
    <row r="3" spans="1:12" s="140" customFormat="1" ht="18" customHeight="1" x14ac:dyDescent="0.2">
      <c r="A3" s="1100"/>
      <c r="B3" s="1100"/>
      <c r="C3" s="1093" t="s">
        <v>344</v>
      </c>
      <c r="D3" s="1095" t="s">
        <v>1067</v>
      </c>
      <c r="E3" s="1102" t="s">
        <v>342</v>
      </c>
      <c r="F3" s="1103"/>
      <c r="G3" s="1102" t="s">
        <v>343</v>
      </c>
      <c r="H3" s="1103"/>
      <c r="I3" s="1099" t="s">
        <v>365</v>
      </c>
      <c r="J3" s="1107" t="s">
        <v>150</v>
      </c>
      <c r="K3" s="1093" t="s">
        <v>344</v>
      </c>
      <c r="L3" s="1095" t="s">
        <v>1069</v>
      </c>
    </row>
    <row r="4" spans="1:12" s="140" customFormat="1" ht="24" customHeight="1" x14ac:dyDescent="0.2">
      <c r="A4" s="1101"/>
      <c r="B4" s="1101"/>
      <c r="C4" s="1094"/>
      <c r="D4" s="1096"/>
      <c r="E4" s="171" t="s">
        <v>344</v>
      </c>
      <c r="F4" s="172" t="s">
        <v>1067</v>
      </c>
      <c r="G4" s="171" t="s">
        <v>344</v>
      </c>
      <c r="H4" s="172" t="s">
        <v>1067</v>
      </c>
      <c r="I4" s="1101"/>
      <c r="J4" s="1108"/>
      <c r="K4" s="1094"/>
      <c r="L4" s="1096"/>
    </row>
    <row r="5" spans="1:12" s="140" customFormat="1" ht="18" customHeight="1" x14ac:dyDescent="0.2">
      <c r="A5" s="143" t="s">
        <v>72</v>
      </c>
      <c r="B5" s="144">
        <v>243</v>
      </c>
      <c r="C5" s="166">
        <v>660128849</v>
      </c>
      <c r="D5" s="150">
        <v>4806639.4400000004</v>
      </c>
      <c r="E5" s="166">
        <v>352374185</v>
      </c>
      <c r="F5" s="150">
        <v>2520679.83</v>
      </c>
      <c r="G5" s="166">
        <v>327759150</v>
      </c>
      <c r="H5" s="150">
        <v>2327074.4989999998</v>
      </c>
      <c r="I5" s="169">
        <v>1340262184</v>
      </c>
      <c r="J5" s="150">
        <v>9654393.7679999992</v>
      </c>
      <c r="K5" s="150">
        <v>6826565</v>
      </c>
      <c r="L5" s="145">
        <v>51810.079769999997</v>
      </c>
    </row>
    <row r="6" spans="1:12" s="140" customFormat="1" ht="18" customHeight="1" x14ac:dyDescent="0.2">
      <c r="A6" s="143" t="s">
        <v>75</v>
      </c>
      <c r="B6" s="144">
        <f>SUM(B7:B11)</f>
        <v>101</v>
      </c>
      <c r="C6" s="166">
        <f t="shared" ref="C6:J6" si="0">SUM(C7:C11)</f>
        <v>265993838</v>
      </c>
      <c r="D6" s="150">
        <f t="shared" si="0"/>
        <v>2072790.4077999997</v>
      </c>
      <c r="E6" s="166">
        <f t="shared" si="0"/>
        <v>155530429</v>
      </c>
      <c r="F6" s="150">
        <f t="shared" si="0"/>
        <v>1179720.7831000001</v>
      </c>
      <c r="G6" s="166">
        <f t="shared" si="0"/>
        <v>138566201</v>
      </c>
      <c r="H6" s="150">
        <f t="shared" si="0"/>
        <v>1042728.5733</v>
      </c>
      <c r="I6" s="166">
        <f t="shared" si="0"/>
        <v>560090468</v>
      </c>
      <c r="J6" s="150">
        <f t="shared" si="0"/>
        <v>4295239.7640000004</v>
      </c>
      <c r="K6" s="150">
        <f>K11</f>
        <v>5261518</v>
      </c>
      <c r="L6" s="145">
        <f>L11</f>
        <v>39274.370020000002</v>
      </c>
    </row>
    <row r="7" spans="1:12" s="140" customFormat="1" ht="18" customHeight="1" x14ac:dyDescent="0.2">
      <c r="A7" s="143" t="s">
        <v>74</v>
      </c>
      <c r="B7" s="144">
        <v>17</v>
      </c>
      <c r="C7" s="166">
        <v>48012637</v>
      </c>
      <c r="D7" s="150">
        <v>372205.46909999999</v>
      </c>
      <c r="E7" s="166">
        <v>22067309</v>
      </c>
      <c r="F7" s="150">
        <v>169628.2971</v>
      </c>
      <c r="G7" s="166">
        <v>20327816</v>
      </c>
      <c r="H7" s="150">
        <v>154448.6911</v>
      </c>
      <c r="I7" s="166">
        <v>90407762</v>
      </c>
      <c r="J7" s="150">
        <v>696282.45719999995</v>
      </c>
      <c r="K7" s="150">
        <v>4263641</v>
      </c>
      <c r="L7" s="145">
        <v>32203.754280000001</v>
      </c>
    </row>
    <row r="8" spans="1:12" s="140" customFormat="1" ht="18" customHeight="1" x14ac:dyDescent="0.2">
      <c r="A8" s="143" t="s">
        <v>73</v>
      </c>
      <c r="B8" s="144">
        <v>18</v>
      </c>
      <c r="C8" s="166">
        <v>47443900</v>
      </c>
      <c r="D8" s="150">
        <v>367808.5477</v>
      </c>
      <c r="E8" s="166">
        <v>26027374</v>
      </c>
      <c r="F8" s="150">
        <v>198497.3371</v>
      </c>
      <c r="G8" s="166">
        <v>21602048</v>
      </c>
      <c r="H8" s="150">
        <v>163221.3511</v>
      </c>
      <c r="I8" s="166">
        <v>95073322</v>
      </c>
      <c r="J8" s="150">
        <v>729527.23580000002</v>
      </c>
      <c r="K8" s="150">
        <v>3650637</v>
      </c>
      <c r="L8" s="145">
        <v>27865.660650000002</v>
      </c>
    </row>
    <row r="9" spans="1:12" s="140" customFormat="1" ht="18" customHeight="1" x14ac:dyDescent="0.2">
      <c r="A9" s="143" t="s">
        <v>799</v>
      </c>
      <c r="B9" s="144">
        <v>22</v>
      </c>
      <c r="C9" s="166">
        <v>58286091</v>
      </c>
      <c r="D9" s="150">
        <v>456224.96409999998</v>
      </c>
      <c r="E9" s="166">
        <v>34559311</v>
      </c>
      <c r="F9" s="150">
        <v>263411.82620000001</v>
      </c>
      <c r="G9" s="166">
        <v>30334567</v>
      </c>
      <c r="H9" s="150">
        <v>229533.27929999999</v>
      </c>
      <c r="I9" s="166">
        <v>123179969</v>
      </c>
      <c r="J9" s="150">
        <v>949170.06960000005</v>
      </c>
      <c r="K9" s="150">
        <v>4593310</v>
      </c>
      <c r="L9" s="145">
        <v>35033.710249999996</v>
      </c>
    </row>
    <row r="10" spans="1:12" s="140" customFormat="1" ht="18" customHeight="1" x14ac:dyDescent="0.2">
      <c r="A10" s="143" t="s">
        <v>960</v>
      </c>
      <c r="B10" s="144">
        <v>23</v>
      </c>
      <c r="C10" s="166">
        <v>55160793</v>
      </c>
      <c r="D10" s="150">
        <v>429355.04470000003</v>
      </c>
      <c r="E10" s="166">
        <v>35967687</v>
      </c>
      <c r="F10" s="150">
        <v>271284.10320000001</v>
      </c>
      <c r="G10" s="166">
        <v>32389301</v>
      </c>
      <c r="H10" s="150">
        <v>242756.524</v>
      </c>
      <c r="I10" s="166">
        <v>123517781</v>
      </c>
      <c r="J10" s="150">
        <v>943395.67189999996</v>
      </c>
      <c r="K10" s="150">
        <v>4149989</v>
      </c>
      <c r="L10" s="145">
        <v>31789.242910000001</v>
      </c>
    </row>
    <row r="11" spans="1:12" s="140" customFormat="1" ht="18" customHeight="1" x14ac:dyDescent="0.2">
      <c r="A11" s="143" t="s">
        <v>1066</v>
      </c>
      <c r="B11" s="144">
        <v>21</v>
      </c>
      <c r="C11" s="166">
        <v>57090417</v>
      </c>
      <c r="D11" s="150">
        <v>447196.38219999999</v>
      </c>
      <c r="E11" s="166">
        <v>36908748</v>
      </c>
      <c r="F11" s="150">
        <v>276899.21950000001</v>
      </c>
      <c r="G11" s="166">
        <v>33912469</v>
      </c>
      <c r="H11" s="150">
        <v>252768.72779999999</v>
      </c>
      <c r="I11" s="166">
        <v>127911634</v>
      </c>
      <c r="J11" s="150">
        <v>976864.32949999999</v>
      </c>
      <c r="K11" s="150">
        <v>5261518</v>
      </c>
      <c r="L11" s="145">
        <v>39274.370020000002</v>
      </c>
    </row>
    <row r="12" spans="1:12" s="140" customFormat="1" ht="15" customHeight="1" x14ac:dyDescent="0.2">
      <c r="A12" s="1098" t="s">
        <v>950</v>
      </c>
      <c r="B12" s="1098"/>
      <c r="C12" s="1098"/>
      <c r="D12" s="1098"/>
      <c r="E12" s="1098"/>
      <c r="F12" s="1098"/>
      <c r="G12" s="1098"/>
      <c r="H12" s="1098"/>
      <c r="I12" s="1098"/>
      <c r="J12" s="1098"/>
      <c r="K12" s="1098"/>
      <c r="L12" s="1098"/>
    </row>
    <row r="13" spans="1:12" s="140" customFormat="1" ht="13.5" customHeight="1" x14ac:dyDescent="0.2">
      <c r="A13" s="1098" t="s">
        <v>1077</v>
      </c>
      <c r="B13" s="1098"/>
      <c r="C13" s="1098"/>
      <c r="D13" s="1098"/>
      <c r="E13" s="1098"/>
      <c r="F13" s="1098"/>
      <c r="G13" s="1098"/>
      <c r="H13" s="1098"/>
      <c r="I13" s="1098"/>
      <c r="J13" s="1098"/>
      <c r="K13" s="1098"/>
      <c r="L13" s="1098"/>
    </row>
    <row r="14" spans="1:12" s="140" customFormat="1" ht="13.5" customHeight="1" x14ac:dyDescent="0.2">
      <c r="A14" s="1097" t="s">
        <v>184</v>
      </c>
      <c r="B14" s="1097"/>
      <c r="C14" s="1097"/>
      <c r="D14" s="1097"/>
      <c r="E14" s="1097"/>
      <c r="F14" s="1097"/>
      <c r="G14" s="1097"/>
      <c r="H14" s="1097"/>
      <c r="I14" s="1097"/>
      <c r="J14" s="1097"/>
      <c r="K14" s="1097"/>
      <c r="L14" s="1097"/>
    </row>
    <row r="15" spans="1:12" s="140" customFormat="1" ht="28.35" customHeight="1" x14ac:dyDescent="0.2"/>
  </sheetData>
  <mergeCells count="18">
    <mergeCell ref="A1:L1"/>
    <mergeCell ref="A2:A4"/>
    <mergeCell ref="B2:B4"/>
    <mergeCell ref="C2:D2"/>
    <mergeCell ref="E2:H2"/>
    <mergeCell ref="I2:J2"/>
    <mergeCell ref="K2:L2"/>
    <mergeCell ref="C3:C4"/>
    <mergeCell ref="D3:D4"/>
    <mergeCell ref="E3:F3"/>
    <mergeCell ref="G3:H3"/>
    <mergeCell ref="I3:I4"/>
    <mergeCell ref="J3:J4"/>
    <mergeCell ref="K3:K4"/>
    <mergeCell ref="L3:L4"/>
    <mergeCell ref="A14:L14"/>
    <mergeCell ref="A13:L13"/>
    <mergeCell ref="A12:L12"/>
  </mergeCells>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activeCell="G31" sqref="G31"/>
    </sheetView>
  </sheetViews>
  <sheetFormatPr defaultRowHeight="12.75" x14ac:dyDescent="0.2"/>
  <cols>
    <col min="1" max="1" width="9.42578125" bestFit="1" customWidth="1"/>
    <col min="2" max="2" width="7.7109375" bestFit="1" customWidth="1"/>
    <col min="3" max="9" width="12.140625" bestFit="1" customWidth="1"/>
    <col min="10" max="10" width="10" bestFit="1" customWidth="1"/>
    <col min="11" max="11" width="14.140625" bestFit="1" customWidth="1"/>
    <col min="12" max="12" width="9.140625" bestFit="1" customWidth="1"/>
    <col min="13" max="13" width="7.5703125" bestFit="1" customWidth="1"/>
  </cols>
  <sheetData>
    <row r="1" spans="1:12" ht="15.75" customHeight="1" x14ac:dyDescent="0.2">
      <c r="A1" s="1073" t="s">
        <v>15</v>
      </c>
      <c r="B1" s="1073"/>
      <c r="C1" s="1073"/>
      <c r="D1" s="1073"/>
      <c r="E1" s="1073"/>
      <c r="F1" s="1073"/>
      <c r="G1" s="1073"/>
      <c r="H1" s="1073"/>
      <c r="I1" s="1073"/>
      <c r="J1" s="1073"/>
      <c r="K1" s="1073"/>
      <c r="L1" s="1073"/>
    </row>
    <row r="2" spans="1:12" s="140" customFormat="1" ht="24" customHeight="1" x14ac:dyDescent="0.2">
      <c r="A2" s="1099" t="s">
        <v>336</v>
      </c>
      <c r="B2" s="1099" t="s">
        <v>367</v>
      </c>
      <c r="C2" s="1102" t="s">
        <v>361</v>
      </c>
      <c r="D2" s="1103"/>
      <c r="E2" s="1109" t="s">
        <v>368</v>
      </c>
      <c r="F2" s="1109"/>
      <c r="G2" s="1109"/>
      <c r="H2" s="1109"/>
      <c r="I2" s="1102" t="s">
        <v>67</v>
      </c>
      <c r="J2" s="1103"/>
      <c r="K2" s="1110" t="s">
        <v>369</v>
      </c>
      <c r="L2" s="1111"/>
    </row>
    <row r="3" spans="1:12" s="140" customFormat="1" ht="18" customHeight="1" x14ac:dyDescent="0.2">
      <c r="A3" s="1100"/>
      <c r="B3" s="1100"/>
      <c r="C3" s="1093" t="s">
        <v>344</v>
      </c>
      <c r="D3" s="1095" t="s">
        <v>1067</v>
      </c>
      <c r="E3" s="1102" t="s">
        <v>342</v>
      </c>
      <c r="F3" s="1103"/>
      <c r="G3" s="1102" t="s">
        <v>343</v>
      </c>
      <c r="H3" s="1103"/>
      <c r="I3" s="1099" t="s">
        <v>365</v>
      </c>
      <c r="J3" s="1112" t="s">
        <v>150</v>
      </c>
      <c r="K3" s="1093" t="s">
        <v>344</v>
      </c>
      <c r="L3" s="1095" t="s">
        <v>1069</v>
      </c>
    </row>
    <row r="4" spans="1:12" s="140" customFormat="1" ht="24" customHeight="1" x14ac:dyDescent="0.2">
      <c r="A4" s="1101"/>
      <c r="B4" s="1101"/>
      <c r="C4" s="1094"/>
      <c r="D4" s="1096"/>
      <c r="E4" s="171" t="s">
        <v>344</v>
      </c>
      <c r="F4" s="172" t="s">
        <v>1067</v>
      </c>
      <c r="G4" s="171" t="s">
        <v>344</v>
      </c>
      <c r="H4" s="172" t="s">
        <v>1067</v>
      </c>
      <c r="I4" s="1101"/>
      <c r="J4" s="1112"/>
      <c r="K4" s="1094"/>
      <c r="L4" s="1096"/>
    </row>
    <row r="5" spans="1:12" s="140" customFormat="1" ht="18" customHeight="1" x14ac:dyDescent="0.2">
      <c r="A5" s="143" t="s">
        <v>72</v>
      </c>
      <c r="B5" s="144">
        <v>243</v>
      </c>
      <c r="C5" s="150">
        <v>5783785</v>
      </c>
      <c r="D5" s="145">
        <v>41521.070337750003</v>
      </c>
      <c r="E5" s="150">
        <v>234838</v>
      </c>
      <c r="F5" s="145">
        <v>1757.805652</v>
      </c>
      <c r="G5" s="150">
        <v>273575</v>
      </c>
      <c r="H5" s="145">
        <v>2045.6429625000001</v>
      </c>
      <c r="I5" s="150">
        <v>6292198</v>
      </c>
      <c r="J5" s="145">
        <v>45324.51895225</v>
      </c>
      <c r="K5" s="145">
        <v>6073</v>
      </c>
      <c r="L5" s="145">
        <v>45.977366000000004</v>
      </c>
    </row>
    <row r="6" spans="1:12" s="140" customFormat="1" ht="18" customHeight="1" x14ac:dyDescent="0.2">
      <c r="A6" s="143" t="s">
        <v>75</v>
      </c>
      <c r="B6" s="144">
        <f>SUM(B7:B11)</f>
        <v>101</v>
      </c>
      <c r="C6" s="150">
        <f t="shared" ref="C6:J6" si="0">SUM(C7:C11)</f>
        <v>2079089</v>
      </c>
      <c r="D6" s="145">
        <f t="shared" si="0"/>
        <v>15675.574976249998</v>
      </c>
      <c r="E6" s="145">
        <f t="shared" si="0"/>
        <v>565</v>
      </c>
      <c r="F6" s="145">
        <f t="shared" si="0"/>
        <v>4.2009162499999997</v>
      </c>
      <c r="G6" s="145">
        <f t="shared" si="0"/>
        <v>2500</v>
      </c>
      <c r="H6" s="145">
        <f t="shared" si="0"/>
        <v>18.001124999999998</v>
      </c>
      <c r="I6" s="150">
        <f t="shared" si="0"/>
        <v>2082154</v>
      </c>
      <c r="J6" s="145">
        <f t="shared" si="0"/>
        <v>15697.777017500001</v>
      </c>
      <c r="K6" s="145">
        <f>K11</f>
        <v>14445</v>
      </c>
      <c r="L6" s="145">
        <f>L11</f>
        <v>106.699082</v>
      </c>
    </row>
    <row r="7" spans="1:12" s="140" customFormat="1" ht="18" customHeight="1" x14ac:dyDescent="0.2">
      <c r="A7" s="143" t="s">
        <v>74</v>
      </c>
      <c r="B7" s="144">
        <v>17</v>
      </c>
      <c r="C7" s="150">
        <v>233754</v>
      </c>
      <c r="D7" s="145">
        <v>1785.2814207500001</v>
      </c>
      <c r="E7" s="145">
        <v>0</v>
      </c>
      <c r="F7" s="145">
        <v>0</v>
      </c>
      <c r="G7" s="145">
        <v>0</v>
      </c>
      <c r="H7" s="145">
        <v>0</v>
      </c>
      <c r="I7" s="150">
        <v>233754</v>
      </c>
      <c r="J7" s="145">
        <v>1785.2814207500001</v>
      </c>
      <c r="K7" s="145">
        <v>22075</v>
      </c>
      <c r="L7" s="145">
        <v>166.24752325</v>
      </c>
    </row>
    <row r="8" spans="1:12" s="140" customFormat="1" ht="18" customHeight="1" x14ac:dyDescent="0.2">
      <c r="A8" s="143" t="s">
        <v>73</v>
      </c>
      <c r="B8" s="144">
        <v>18</v>
      </c>
      <c r="C8" s="150">
        <v>224568</v>
      </c>
      <c r="D8" s="145">
        <v>1702.42343375</v>
      </c>
      <c r="E8" s="145">
        <v>0</v>
      </c>
      <c r="F8" s="145">
        <v>0</v>
      </c>
      <c r="G8" s="145">
        <v>0</v>
      </c>
      <c r="H8" s="145">
        <v>0</v>
      </c>
      <c r="I8" s="150">
        <v>224568</v>
      </c>
      <c r="J8" s="145">
        <v>1702.42343375</v>
      </c>
      <c r="K8" s="145">
        <v>9679</v>
      </c>
      <c r="L8" s="145">
        <v>73.879713749999993</v>
      </c>
    </row>
    <row r="9" spans="1:12" s="140" customFormat="1" ht="18" customHeight="1" x14ac:dyDescent="0.2">
      <c r="A9" s="143" t="s">
        <v>799</v>
      </c>
      <c r="B9" s="144">
        <v>22</v>
      </c>
      <c r="C9" s="150">
        <v>375979</v>
      </c>
      <c r="D9" s="145">
        <v>2854.2512265</v>
      </c>
      <c r="E9" s="145">
        <v>0</v>
      </c>
      <c r="F9" s="145">
        <v>0</v>
      </c>
      <c r="G9" s="145">
        <v>0</v>
      </c>
      <c r="H9" s="145">
        <v>0</v>
      </c>
      <c r="I9" s="150">
        <v>375979</v>
      </c>
      <c r="J9" s="145">
        <v>2854.2512265</v>
      </c>
      <c r="K9" s="145">
        <v>15683</v>
      </c>
      <c r="L9" s="145">
        <v>119.16822025</v>
      </c>
    </row>
    <row r="10" spans="1:12" s="140" customFormat="1" ht="18" customHeight="1" x14ac:dyDescent="0.2">
      <c r="A10" s="143" t="s">
        <v>960</v>
      </c>
      <c r="B10" s="144">
        <v>23</v>
      </c>
      <c r="C10" s="150">
        <v>537915</v>
      </c>
      <c r="D10" s="145">
        <v>4042.2201822500001</v>
      </c>
      <c r="E10" s="145">
        <v>565</v>
      </c>
      <c r="F10" s="145">
        <v>4.2009162499999997</v>
      </c>
      <c r="G10" s="145">
        <v>2500</v>
      </c>
      <c r="H10" s="145">
        <v>18.001124999999998</v>
      </c>
      <c r="I10" s="150">
        <v>540980</v>
      </c>
      <c r="J10" s="145">
        <v>4064.4222235000002</v>
      </c>
      <c r="K10" s="145">
        <v>13180</v>
      </c>
      <c r="L10" s="145">
        <v>99.837251749999993</v>
      </c>
    </row>
    <row r="11" spans="1:12" s="140" customFormat="1" ht="18" customHeight="1" x14ac:dyDescent="0.2">
      <c r="A11" s="143" t="s">
        <v>1066</v>
      </c>
      <c r="B11" s="144">
        <v>21</v>
      </c>
      <c r="C11" s="150">
        <v>706873</v>
      </c>
      <c r="D11" s="145">
        <v>5291.3987129999996</v>
      </c>
      <c r="E11" s="145">
        <v>0</v>
      </c>
      <c r="F11" s="145">
        <v>0</v>
      </c>
      <c r="G11" s="145">
        <v>0</v>
      </c>
      <c r="H11" s="145">
        <v>0</v>
      </c>
      <c r="I11" s="150">
        <v>706873</v>
      </c>
      <c r="J11" s="145">
        <v>5291.3987129999996</v>
      </c>
      <c r="K11" s="145">
        <v>14445</v>
      </c>
      <c r="L11" s="145">
        <v>106.699082</v>
      </c>
    </row>
    <row r="12" spans="1:12" s="140" customFormat="1" ht="18" customHeight="1" x14ac:dyDescent="0.2">
      <c r="A12" s="247" t="s">
        <v>946</v>
      </c>
      <c r="B12" s="245"/>
      <c r="C12" s="248"/>
      <c r="D12" s="246"/>
      <c r="E12" s="246"/>
      <c r="F12" s="246"/>
      <c r="G12" s="246"/>
      <c r="H12" s="246"/>
      <c r="I12" s="248"/>
      <c r="J12" s="246"/>
      <c r="K12" s="246"/>
      <c r="L12" s="246"/>
    </row>
    <row r="13" spans="1:12" s="140" customFormat="1" ht="13.5" customHeight="1" x14ac:dyDescent="0.2">
      <c r="A13" s="1098" t="s">
        <v>1077</v>
      </c>
      <c r="B13" s="1098"/>
      <c r="C13" s="1098"/>
      <c r="D13" s="1098"/>
      <c r="E13" s="1098"/>
      <c r="F13" s="1098"/>
      <c r="G13" s="1098"/>
      <c r="H13" s="1098"/>
      <c r="I13" s="1098"/>
      <c r="J13" s="1098"/>
    </row>
    <row r="14" spans="1:12" s="140" customFormat="1" ht="14.25" customHeight="1" x14ac:dyDescent="0.2">
      <c r="A14" s="1097" t="s">
        <v>154</v>
      </c>
      <c r="B14" s="1097"/>
      <c r="C14" s="1097"/>
      <c r="D14" s="1097"/>
      <c r="E14" s="1097"/>
      <c r="F14" s="1097"/>
      <c r="G14" s="1097"/>
      <c r="H14" s="1097"/>
      <c r="I14" s="1097"/>
      <c r="J14" s="1097"/>
    </row>
    <row r="15" spans="1:12" s="140" customFormat="1" ht="27.6" customHeight="1" x14ac:dyDescent="0.2"/>
  </sheetData>
  <mergeCells count="17">
    <mergeCell ref="E3:F3"/>
    <mergeCell ref="A14:J14"/>
    <mergeCell ref="A13:J13"/>
    <mergeCell ref="A1:L1"/>
    <mergeCell ref="A2:A4"/>
    <mergeCell ref="B2:B4"/>
    <mergeCell ref="C2:D2"/>
    <mergeCell ref="E2:H2"/>
    <mergeCell ref="I2:J2"/>
    <mergeCell ref="K2:L2"/>
    <mergeCell ref="C3:C4"/>
    <mergeCell ref="D3:D4"/>
    <mergeCell ref="G3:H3"/>
    <mergeCell ref="I3:I4"/>
    <mergeCell ref="J3:J4"/>
    <mergeCell ref="K3:K4"/>
    <mergeCell ref="L3:L4"/>
  </mergeCells>
  <pageMargins left="0.78431372549019618" right="0.78431372549019618" top="0.98039215686274517" bottom="0.98039215686274517" header="0.50980392156862753" footer="0.50980392156862753"/>
  <pageSetup paperSize="9" scale="97"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workbookViewId="0">
      <selection activeCell="G31" sqref="G31"/>
    </sheetView>
  </sheetViews>
  <sheetFormatPr defaultRowHeight="12.75" x14ac:dyDescent="0.2"/>
  <cols>
    <col min="1" max="1" width="13.5703125" bestFit="1" customWidth="1"/>
    <col min="2" max="5" width="12.140625" bestFit="1" customWidth="1"/>
    <col min="6" max="6" width="9.28515625" bestFit="1" customWidth="1"/>
    <col min="7" max="10" width="12.140625" bestFit="1" customWidth="1"/>
    <col min="11" max="11" width="14.7109375" bestFit="1" customWidth="1"/>
    <col min="12" max="15" width="12.140625" bestFit="1" customWidth="1"/>
    <col min="16" max="16" width="9.28515625" bestFit="1" customWidth="1"/>
    <col min="17" max="17" width="4.7109375" bestFit="1" customWidth="1"/>
  </cols>
  <sheetData>
    <row r="1" spans="1:16" ht="15.75" customHeight="1" x14ac:dyDescent="0.2">
      <c r="A1" s="1120" t="s">
        <v>888</v>
      </c>
      <c r="B1" s="1120"/>
      <c r="C1" s="1120"/>
      <c r="D1" s="1120"/>
      <c r="E1" s="1120"/>
      <c r="F1" s="1120"/>
      <c r="G1" s="1120"/>
      <c r="H1" s="1120"/>
      <c r="I1" s="1120"/>
      <c r="J1" s="1120"/>
      <c r="K1" s="1120"/>
      <c r="L1" s="1120"/>
      <c r="M1" s="1120"/>
      <c r="N1" s="1120"/>
      <c r="O1" s="1120"/>
    </row>
    <row r="2" spans="1:16" ht="15.75" customHeight="1" x14ac:dyDescent="0.2">
      <c r="A2" s="283"/>
      <c r="B2" s="283"/>
      <c r="C2" s="283"/>
      <c r="D2" s="283"/>
      <c r="E2" s="283"/>
      <c r="F2" s="283"/>
      <c r="G2" s="283"/>
      <c r="H2" s="283"/>
      <c r="I2" s="283"/>
      <c r="J2" s="283"/>
      <c r="K2" s="283"/>
      <c r="L2" s="283"/>
      <c r="M2" s="283"/>
      <c r="N2" s="283"/>
      <c r="O2" s="283"/>
      <c r="P2" t="s">
        <v>889</v>
      </c>
    </row>
    <row r="3" spans="1:16" s="264" customFormat="1" ht="18" customHeight="1" x14ac:dyDescent="0.2">
      <c r="A3" s="1121" t="s">
        <v>336</v>
      </c>
      <c r="B3" s="1118" t="s">
        <v>114</v>
      </c>
      <c r="C3" s="1124"/>
      <c r="D3" s="1124"/>
      <c r="E3" s="1119"/>
      <c r="F3" s="1113" t="s">
        <v>67</v>
      </c>
      <c r="G3" s="1118" t="s">
        <v>115</v>
      </c>
      <c r="H3" s="1124"/>
      <c r="I3" s="1124"/>
      <c r="J3" s="1119"/>
      <c r="K3" s="1121" t="s">
        <v>67</v>
      </c>
      <c r="L3" s="1118" t="s">
        <v>116</v>
      </c>
      <c r="M3" s="1124"/>
      <c r="N3" s="1124"/>
      <c r="O3" s="1119"/>
      <c r="P3" s="1113" t="s">
        <v>67</v>
      </c>
    </row>
    <row r="4" spans="1:16" s="264" customFormat="1" ht="27" customHeight="1" x14ac:dyDescent="0.2">
      <c r="A4" s="1122"/>
      <c r="B4" s="1116" t="s">
        <v>370</v>
      </c>
      <c r="C4" s="1117"/>
      <c r="D4" s="1118" t="s">
        <v>368</v>
      </c>
      <c r="E4" s="1119"/>
      <c r="F4" s="1114"/>
      <c r="G4" s="1116" t="s">
        <v>370</v>
      </c>
      <c r="H4" s="1117"/>
      <c r="I4" s="1118" t="s">
        <v>368</v>
      </c>
      <c r="J4" s="1119"/>
      <c r="K4" s="1122"/>
      <c r="L4" s="1116" t="s">
        <v>370</v>
      </c>
      <c r="M4" s="1117"/>
      <c r="N4" s="1118" t="s">
        <v>368</v>
      </c>
      <c r="O4" s="1119"/>
      <c r="P4" s="1114"/>
    </row>
    <row r="5" spans="1:16" s="264" customFormat="1" ht="27" customHeight="1" x14ac:dyDescent="0.2">
      <c r="A5" s="1123"/>
      <c r="B5" s="281" t="s">
        <v>350</v>
      </c>
      <c r="C5" s="281" t="s">
        <v>351</v>
      </c>
      <c r="D5" s="281" t="s">
        <v>352</v>
      </c>
      <c r="E5" s="281" t="s">
        <v>353</v>
      </c>
      <c r="F5" s="1115"/>
      <c r="G5" s="281" t="s">
        <v>350</v>
      </c>
      <c r="H5" s="281" t="s">
        <v>351</v>
      </c>
      <c r="I5" s="281" t="s">
        <v>352</v>
      </c>
      <c r="J5" s="281" t="s">
        <v>353</v>
      </c>
      <c r="K5" s="1123"/>
      <c r="L5" s="281" t="s">
        <v>350</v>
      </c>
      <c r="M5" s="281" t="s">
        <v>351</v>
      </c>
      <c r="N5" s="281" t="s">
        <v>352</v>
      </c>
      <c r="O5" s="281" t="s">
        <v>353</v>
      </c>
      <c r="P5" s="1115"/>
    </row>
    <row r="6" spans="1:16" s="264" customFormat="1" ht="18" customHeight="1" x14ac:dyDescent="0.2">
      <c r="A6" s="143" t="s">
        <v>72</v>
      </c>
      <c r="B6" s="361">
        <v>7222.5</v>
      </c>
      <c r="C6" s="361">
        <v>246.08</v>
      </c>
      <c r="D6" s="361">
        <v>5002.79</v>
      </c>
      <c r="E6" s="361">
        <v>76.14</v>
      </c>
      <c r="F6" s="145">
        <v>12547.51</v>
      </c>
      <c r="G6" s="361">
        <v>9038.7684582069996</v>
      </c>
      <c r="H6" s="361">
        <v>266.00635390000002</v>
      </c>
      <c r="I6" s="361">
        <v>1351.72486134</v>
      </c>
      <c r="J6" s="361">
        <v>553.36033283999996</v>
      </c>
      <c r="K6" s="145">
        <v>11209.860006286999</v>
      </c>
      <c r="L6" s="361">
        <v>28.27095825</v>
      </c>
      <c r="M6" s="361">
        <v>1.03627519</v>
      </c>
      <c r="N6" s="361">
        <v>4.3813499999999998E-2</v>
      </c>
      <c r="O6" s="361">
        <v>1.1548999999999999E-3</v>
      </c>
      <c r="P6" s="145">
        <v>29.352201839999999</v>
      </c>
    </row>
    <row r="7" spans="1:16" s="264" customFormat="1" ht="18" customHeight="1" x14ac:dyDescent="0.2">
      <c r="A7" s="143" t="s">
        <v>75</v>
      </c>
      <c r="B7" s="361">
        <f>SUM(B8:B12)</f>
        <v>2715.18</v>
      </c>
      <c r="C7" s="361">
        <f t="shared" ref="C7:P7" si="0">SUM(C8:C12)</f>
        <v>32.39</v>
      </c>
      <c r="D7" s="361">
        <f t="shared" si="0"/>
        <v>1772.55</v>
      </c>
      <c r="E7" s="361">
        <f t="shared" si="0"/>
        <v>35.68</v>
      </c>
      <c r="F7" s="145">
        <f t="shared" si="0"/>
        <v>4555.7999999999993</v>
      </c>
      <c r="G7" s="361">
        <f t="shared" si="0"/>
        <v>3569.1861438679998</v>
      </c>
      <c r="H7" s="361">
        <f t="shared" si="0"/>
        <v>43.92211562</v>
      </c>
      <c r="I7" s="361">
        <f t="shared" si="0"/>
        <v>479.83664587000004</v>
      </c>
      <c r="J7" s="361">
        <f t="shared" si="0"/>
        <v>149.43090029999999</v>
      </c>
      <c r="K7" s="145">
        <f t="shared" si="0"/>
        <v>4242.375805658</v>
      </c>
      <c r="L7" s="361">
        <f t="shared" si="0"/>
        <v>0</v>
      </c>
      <c r="M7" s="361">
        <f t="shared" si="0"/>
        <v>0</v>
      </c>
      <c r="N7" s="361">
        <f t="shared" si="0"/>
        <v>0</v>
      </c>
      <c r="O7" s="361">
        <f t="shared" si="0"/>
        <v>0</v>
      </c>
      <c r="P7" s="145">
        <f t="shared" si="0"/>
        <v>0</v>
      </c>
    </row>
    <row r="8" spans="1:16" s="264" customFormat="1" ht="18" customHeight="1" x14ac:dyDescent="0.2">
      <c r="A8" s="143" t="s">
        <v>74</v>
      </c>
      <c r="B8" s="361">
        <v>1122.19</v>
      </c>
      <c r="C8" s="361">
        <v>12.14</v>
      </c>
      <c r="D8" s="361">
        <v>322.02999999999997</v>
      </c>
      <c r="E8" s="361">
        <v>8.34</v>
      </c>
      <c r="F8" s="145">
        <v>1464.7</v>
      </c>
      <c r="G8" s="361">
        <v>1732.109531028</v>
      </c>
      <c r="H8" s="361">
        <v>17.211897870000001</v>
      </c>
      <c r="I8" s="361">
        <v>118.462208</v>
      </c>
      <c r="J8" s="361">
        <v>30.032362689999999</v>
      </c>
      <c r="K8" s="145">
        <v>1897.8159995880001</v>
      </c>
      <c r="L8" s="361">
        <v>0</v>
      </c>
      <c r="M8" s="361">
        <v>0</v>
      </c>
      <c r="N8" s="361">
        <v>0</v>
      </c>
      <c r="O8" s="361">
        <v>0</v>
      </c>
      <c r="P8" s="145">
        <v>0</v>
      </c>
    </row>
    <row r="9" spans="1:16" s="264" customFormat="1" ht="18" customHeight="1" x14ac:dyDescent="0.2">
      <c r="A9" s="143" t="s">
        <v>73</v>
      </c>
      <c r="B9" s="361">
        <v>457.51</v>
      </c>
      <c r="C9" s="361">
        <v>4</v>
      </c>
      <c r="D9" s="361">
        <v>312.08999999999997</v>
      </c>
      <c r="E9" s="361">
        <v>3.94</v>
      </c>
      <c r="F9" s="145">
        <v>777.54</v>
      </c>
      <c r="G9" s="361">
        <v>555.48637647999999</v>
      </c>
      <c r="H9" s="361">
        <v>4.4865100900000003</v>
      </c>
      <c r="I9" s="361">
        <v>79.326992250000004</v>
      </c>
      <c r="J9" s="361">
        <v>16.697893109999999</v>
      </c>
      <c r="K9" s="145">
        <v>655.99777193</v>
      </c>
      <c r="L9" s="361">
        <v>0</v>
      </c>
      <c r="M9" s="361">
        <v>0</v>
      </c>
      <c r="N9" s="361">
        <v>0</v>
      </c>
      <c r="O9" s="361">
        <v>0</v>
      </c>
      <c r="P9" s="145">
        <v>0</v>
      </c>
    </row>
    <row r="10" spans="1:16" s="264" customFormat="1" ht="18" customHeight="1" x14ac:dyDescent="0.2">
      <c r="A10" s="143" t="s">
        <v>799</v>
      </c>
      <c r="B10" s="361">
        <v>288.39999999999998</v>
      </c>
      <c r="C10" s="361">
        <v>4.17</v>
      </c>
      <c r="D10" s="361">
        <v>334.02</v>
      </c>
      <c r="E10" s="361">
        <v>4.12</v>
      </c>
      <c r="F10" s="145">
        <v>630.71</v>
      </c>
      <c r="G10" s="361">
        <v>360.42006702999998</v>
      </c>
      <c r="H10" s="361">
        <v>6.8948276499999999</v>
      </c>
      <c r="I10" s="361">
        <v>89.082384500000003</v>
      </c>
      <c r="J10" s="361">
        <v>23.39430685</v>
      </c>
      <c r="K10" s="145">
        <v>479.79158603000002</v>
      </c>
      <c r="L10" s="361">
        <v>0</v>
      </c>
      <c r="M10" s="361">
        <v>0</v>
      </c>
      <c r="N10" s="361">
        <v>0</v>
      </c>
      <c r="O10" s="361">
        <v>0</v>
      </c>
      <c r="P10" s="145">
        <v>0</v>
      </c>
    </row>
    <row r="11" spans="1:16" s="264" customFormat="1" ht="18" customHeight="1" x14ac:dyDescent="0.2">
      <c r="A11" s="143" t="s">
        <v>960</v>
      </c>
      <c r="B11" s="361">
        <v>371.52</v>
      </c>
      <c r="C11" s="361">
        <v>5.94</v>
      </c>
      <c r="D11" s="361">
        <v>417.16</v>
      </c>
      <c r="E11" s="361">
        <v>12.75</v>
      </c>
      <c r="F11" s="145">
        <v>807.37</v>
      </c>
      <c r="G11" s="361">
        <v>459.97380621999997</v>
      </c>
      <c r="H11" s="361">
        <v>9.0436626400000009</v>
      </c>
      <c r="I11" s="361">
        <v>95.182137499999996</v>
      </c>
      <c r="J11" s="361">
        <v>52.270053939999997</v>
      </c>
      <c r="K11" s="145">
        <v>616.46966029999999</v>
      </c>
      <c r="L11" s="361">
        <v>0</v>
      </c>
      <c r="M11" s="361">
        <v>0</v>
      </c>
      <c r="N11" s="361">
        <v>0</v>
      </c>
      <c r="O11" s="361">
        <v>0</v>
      </c>
      <c r="P11" s="145">
        <v>0</v>
      </c>
    </row>
    <row r="12" spans="1:16" s="264" customFormat="1" ht="18" customHeight="1" x14ac:dyDescent="0.2">
      <c r="A12" s="143" t="s">
        <v>1066</v>
      </c>
      <c r="B12" s="361">
        <v>475.56</v>
      </c>
      <c r="C12" s="361">
        <v>6.14</v>
      </c>
      <c r="D12" s="361">
        <v>387.25</v>
      </c>
      <c r="E12" s="361">
        <v>6.53</v>
      </c>
      <c r="F12" s="145">
        <v>875.48</v>
      </c>
      <c r="G12" s="361">
        <v>461.19636310999999</v>
      </c>
      <c r="H12" s="361">
        <v>6.2852173699999998</v>
      </c>
      <c r="I12" s="361">
        <v>97.782923620000005</v>
      </c>
      <c r="J12" s="361">
        <v>27.036283709999999</v>
      </c>
      <c r="K12" s="145">
        <v>592.30078780999997</v>
      </c>
      <c r="L12" s="361">
        <v>0</v>
      </c>
      <c r="M12" s="361">
        <v>0</v>
      </c>
      <c r="N12" s="361">
        <v>0</v>
      </c>
      <c r="O12" s="361">
        <v>0</v>
      </c>
      <c r="P12" s="145">
        <v>0</v>
      </c>
    </row>
    <row r="13" spans="1:16" s="264" customFormat="1" ht="18" customHeight="1" x14ac:dyDescent="0.2">
      <c r="A13" s="250" t="s">
        <v>946</v>
      </c>
      <c r="B13" s="284"/>
      <c r="C13" s="284"/>
      <c r="D13" s="284"/>
      <c r="E13" s="284"/>
      <c r="F13" s="249"/>
      <c r="G13" s="284"/>
      <c r="H13" s="284"/>
      <c r="I13" s="284"/>
      <c r="J13" s="284"/>
      <c r="K13" s="249"/>
      <c r="L13" s="284"/>
      <c r="M13" s="284"/>
      <c r="N13" s="284"/>
      <c r="O13" s="284"/>
      <c r="P13" s="249"/>
    </row>
    <row r="14" spans="1:16" s="264" customFormat="1" ht="13.5" customHeight="1" x14ac:dyDescent="0.2">
      <c r="A14" s="1071" t="s">
        <v>1077</v>
      </c>
      <c r="B14" s="1071"/>
      <c r="C14" s="1071"/>
      <c r="D14" s="1071"/>
      <c r="E14" s="1071"/>
      <c r="F14" s="1071"/>
      <c r="G14" s="1071"/>
      <c r="H14" s="1071"/>
      <c r="I14" s="1071"/>
      <c r="J14" s="1071"/>
      <c r="K14" s="1071"/>
      <c r="L14" s="1071"/>
      <c r="M14" s="1071"/>
      <c r="N14" s="1071"/>
      <c r="O14" s="1071"/>
    </row>
    <row r="15" spans="1:16" s="264" customFormat="1" ht="15" customHeight="1" x14ac:dyDescent="0.2">
      <c r="A15" s="1072" t="s">
        <v>848</v>
      </c>
      <c r="B15" s="1072"/>
      <c r="C15" s="1072"/>
      <c r="D15" s="1072"/>
      <c r="E15" s="1072"/>
      <c r="F15" s="1072"/>
      <c r="G15" s="1072"/>
      <c r="H15" s="1072"/>
      <c r="I15" s="1072"/>
      <c r="J15" s="1072"/>
      <c r="K15" s="1072"/>
      <c r="L15" s="1072"/>
      <c r="M15" s="1072"/>
      <c r="N15" s="1072"/>
      <c r="O15" s="1072"/>
    </row>
    <row r="16" spans="1:16" s="264" customFormat="1" ht="27.6" customHeight="1" x14ac:dyDescent="0.2"/>
  </sheetData>
  <mergeCells count="16">
    <mergeCell ref="A15:O15"/>
    <mergeCell ref="A1:O1"/>
    <mergeCell ref="A3:A5"/>
    <mergeCell ref="B3:E3"/>
    <mergeCell ref="F3:F5"/>
    <mergeCell ref="G3:J3"/>
    <mergeCell ref="K3:K5"/>
    <mergeCell ref="L3:O3"/>
    <mergeCell ref="A14:O14"/>
    <mergeCell ref="P3:P5"/>
    <mergeCell ref="B4:C4"/>
    <mergeCell ref="D4:E4"/>
    <mergeCell ref="G4:H4"/>
    <mergeCell ref="I4:J4"/>
    <mergeCell ref="L4:M4"/>
    <mergeCell ref="N4:O4"/>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election activeCell="G31" sqref="G31"/>
    </sheetView>
  </sheetViews>
  <sheetFormatPr defaultRowHeight="12.75" x14ac:dyDescent="0.2"/>
  <cols>
    <col min="1" max="15" width="12.140625" bestFit="1" customWidth="1"/>
    <col min="16" max="16" width="4.7109375" bestFit="1" customWidth="1"/>
  </cols>
  <sheetData>
    <row r="1" spans="1:15" ht="15" customHeight="1" x14ac:dyDescent="0.2">
      <c r="A1" s="1125" t="s">
        <v>855</v>
      </c>
      <c r="B1" s="1068"/>
      <c r="C1" s="1068"/>
      <c r="D1" s="1068"/>
      <c r="E1" s="1068"/>
      <c r="F1" s="1068"/>
      <c r="G1" s="1068"/>
      <c r="H1" s="1068"/>
      <c r="I1" s="1068"/>
    </row>
    <row r="2" spans="1:15" s="264" customFormat="1" ht="18" customHeight="1" x14ac:dyDescent="0.2">
      <c r="A2" s="1113" t="s">
        <v>109</v>
      </c>
      <c r="B2" s="1126" t="s">
        <v>150</v>
      </c>
      <c r="C2" s="1127"/>
      <c r="D2" s="1127"/>
      <c r="E2" s="1127"/>
      <c r="F2" s="1127"/>
      <c r="G2" s="1127"/>
      <c r="H2" s="1128"/>
      <c r="I2" s="1129" t="s">
        <v>371</v>
      </c>
      <c r="J2" s="1130"/>
      <c r="K2" s="1130"/>
      <c r="L2" s="1130"/>
      <c r="M2" s="1130"/>
      <c r="N2" s="1130"/>
      <c r="O2" s="1131"/>
    </row>
    <row r="3" spans="1:15" s="264" customFormat="1" ht="18" customHeight="1" x14ac:dyDescent="0.2">
      <c r="A3" s="1115"/>
      <c r="B3" s="275" t="s">
        <v>372</v>
      </c>
      <c r="C3" s="275" t="s">
        <v>373</v>
      </c>
      <c r="D3" s="275" t="s">
        <v>374</v>
      </c>
      <c r="E3" s="275" t="s">
        <v>375</v>
      </c>
      <c r="F3" s="275" t="s">
        <v>376</v>
      </c>
      <c r="G3" s="275" t="s">
        <v>377</v>
      </c>
      <c r="H3" s="275" t="s">
        <v>378</v>
      </c>
      <c r="I3" s="275" t="s">
        <v>372</v>
      </c>
      <c r="J3" s="275" t="s">
        <v>373</v>
      </c>
      <c r="K3" s="275" t="s">
        <v>374</v>
      </c>
      <c r="L3" s="275" t="s">
        <v>375</v>
      </c>
      <c r="M3" s="275" t="s">
        <v>376</v>
      </c>
      <c r="N3" s="275" t="s">
        <v>377</v>
      </c>
      <c r="O3" s="275" t="s">
        <v>378</v>
      </c>
    </row>
    <row r="4" spans="1:15" s="264" customFormat="1" ht="18" customHeight="1" x14ac:dyDescent="0.2">
      <c r="A4" s="143" t="s">
        <v>72</v>
      </c>
      <c r="B4" s="150">
        <v>5129221.2883187998</v>
      </c>
      <c r="C4" s="145">
        <v>1792.549354</v>
      </c>
      <c r="D4" s="145">
        <v>2170.6853637499999</v>
      </c>
      <c r="E4" s="145">
        <v>1823.75314875</v>
      </c>
      <c r="F4" s="145">
        <v>9.3858820999999995E-2</v>
      </c>
      <c r="G4" s="145">
        <v>3.7072341000000002E-2</v>
      </c>
      <c r="H4" s="145">
        <v>0.16362080000000001</v>
      </c>
      <c r="I4" s="150">
        <v>2270484</v>
      </c>
      <c r="J4" s="145">
        <v>7992</v>
      </c>
      <c r="K4" s="145">
        <v>338</v>
      </c>
      <c r="L4" s="145">
        <v>9434</v>
      </c>
      <c r="M4" s="144">
        <v>0</v>
      </c>
      <c r="N4" s="144">
        <v>0</v>
      </c>
      <c r="O4" s="144">
        <v>0</v>
      </c>
    </row>
    <row r="5" spans="1:15" s="264" customFormat="1" ht="18" customHeight="1" x14ac:dyDescent="0.2">
      <c r="A5" s="143" t="s">
        <v>75</v>
      </c>
      <c r="B5" s="150">
        <f>SUM(B6:B10)</f>
        <v>806662.89000000013</v>
      </c>
      <c r="C5" s="145">
        <f t="shared" ref="C5:H5" si="0">SUM(C6:C10)</f>
        <v>2105.69</v>
      </c>
      <c r="D5" s="145">
        <f t="shared" si="0"/>
        <v>1519.3700000000001</v>
      </c>
      <c r="E5" s="145">
        <f t="shared" si="0"/>
        <v>341.02</v>
      </c>
      <c r="F5" s="145">
        <f t="shared" si="0"/>
        <v>0</v>
      </c>
      <c r="G5" s="145">
        <f t="shared" si="0"/>
        <v>0</v>
      </c>
      <c r="H5" s="145">
        <f t="shared" si="0"/>
        <v>0</v>
      </c>
      <c r="I5" s="150">
        <f>I10</f>
        <v>785958</v>
      </c>
      <c r="J5" s="145">
        <f t="shared" ref="J5:O5" si="1">J10</f>
        <v>16288</v>
      </c>
      <c r="K5" s="145">
        <f t="shared" si="1"/>
        <v>3611</v>
      </c>
      <c r="L5" s="145">
        <f t="shared" si="1"/>
        <v>641</v>
      </c>
      <c r="M5" s="144">
        <f t="shared" si="1"/>
        <v>0</v>
      </c>
      <c r="N5" s="144">
        <f t="shared" si="1"/>
        <v>0</v>
      </c>
      <c r="O5" s="144">
        <f t="shared" si="1"/>
        <v>0</v>
      </c>
    </row>
    <row r="6" spans="1:15" s="264" customFormat="1" ht="18" customHeight="1" x14ac:dyDescent="0.2">
      <c r="A6" s="143" t="s">
        <v>74</v>
      </c>
      <c r="B6" s="150">
        <v>138649.70000000001</v>
      </c>
      <c r="C6" s="145">
        <v>96.07</v>
      </c>
      <c r="D6" s="145">
        <v>126.95</v>
      </c>
      <c r="E6" s="145">
        <v>75.66</v>
      </c>
      <c r="F6" s="145">
        <v>0</v>
      </c>
      <c r="G6" s="145">
        <v>0</v>
      </c>
      <c r="H6" s="145">
        <v>0</v>
      </c>
      <c r="I6" s="150">
        <v>1271120</v>
      </c>
      <c r="J6" s="145">
        <v>1045</v>
      </c>
      <c r="K6" s="145">
        <v>646</v>
      </c>
      <c r="L6" s="145">
        <v>1104</v>
      </c>
      <c r="M6" s="144">
        <v>0</v>
      </c>
      <c r="N6" s="144">
        <v>0</v>
      </c>
      <c r="O6" s="144">
        <v>0</v>
      </c>
    </row>
    <row r="7" spans="1:15" s="264" customFormat="1" ht="18" customHeight="1" x14ac:dyDescent="0.2">
      <c r="A7" s="143" t="s">
        <v>73</v>
      </c>
      <c r="B7" s="150">
        <v>131726.06</v>
      </c>
      <c r="C7" s="145">
        <v>318.10000000000002</v>
      </c>
      <c r="D7" s="145">
        <v>229.2</v>
      </c>
      <c r="E7" s="145">
        <v>89.68</v>
      </c>
      <c r="F7" s="145">
        <v>0</v>
      </c>
      <c r="G7" s="145">
        <v>0</v>
      </c>
      <c r="H7" s="145">
        <v>0</v>
      </c>
      <c r="I7" s="150">
        <v>652421</v>
      </c>
      <c r="J7" s="145">
        <v>20386</v>
      </c>
      <c r="K7" s="145">
        <v>2921</v>
      </c>
      <c r="L7" s="145">
        <v>2670</v>
      </c>
      <c r="M7" s="144">
        <v>0</v>
      </c>
      <c r="N7" s="144">
        <v>0</v>
      </c>
      <c r="O7" s="144">
        <v>0</v>
      </c>
    </row>
    <row r="8" spans="1:15" s="264" customFormat="1" ht="18" customHeight="1" x14ac:dyDescent="0.2">
      <c r="A8" s="143" t="s">
        <v>799</v>
      </c>
      <c r="B8" s="150">
        <v>179519.04</v>
      </c>
      <c r="C8" s="145">
        <v>434.82</v>
      </c>
      <c r="D8" s="145">
        <v>512.07000000000005</v>
      </c>
      <c r="E8" s="145">
        <v>96.81</v>
      </c>
      <c r="F8" s="145">
        <v>0</v>
      </c>
      <c r="G8" s="145">
        <v>0</v>
      </c>
      <c r="H8" s="145">
        <v>0</v>
      </c>
      <c r="I8" s="150">
        <v>700596</v>
      </c>
      <c r="J8" s="145">
        <v>9437</v>
      </c>
      <c r="K8" s="145">
        <v>2256</v>
      </c>
      <c r="L8" s="145">
        <v>363</v>
      </c>
      <c r="M8" s="144">
        <v>0</v>
      </c>
      <c r="N8" s="144">
        <v>0</v>
      </c>
      <c r="O8" s="144">
        <v>0</v>
      </c>
    </row>
    <row r="9" spans="1:15" s="264" customFormat="1" ht="18" customHeight="1" x14ac:dyDescent="0.2">
      <c r="A9" s="143" t="s">
        <v>960</v>
      </c>
      <c r="B9" s="150">
        <v>189568.32</v>
      </c>
      <c r="C9" s="145">
        <v>642.51</v>
      </c>
      <c r="D9" s="145">
        <v>266.22000000000003</v>
      </c>
      <c r="E9" s="145">
        <v>33.79</v>
      </c>
      <c r="F9" s="145">
        <v>0</v>
      </c>
      <c r="G9" s="145">
        <v>0</v>
      </c>
      <c r="H9" s="145">
        <v>0</v>
      </c>
      <c r="I9" s="150">
        <v>598516</v>
      </c>
      <c r="J9" s="145">
        <v>34047</v>
      </c>
      <c r="K9" s="145">
        <v>5358</v>
      </c>
      <c r="L9" s="145">
        <v>1298</v>
      </c>
      <c r="M9" s="144">
        <v>0</v>
      </c>
      <c r="N9" s="144">
        <v>0</v>
      </c>
      <c r="O9" s="144">
        <v>0</v>
      </c>
    </row>
    <row r="10" spans="1:15" s="264" customFormat="1" ht="18" customHeight="1" x14ac:dyDescent="0.2">
      <c r="A10" s="143" t="s">
        <v>1066</v>
      </c>
      <c r="B10" s="150">
        <v>167199.76999999999</v>
      </c>
      <c r="C10" s="145">
        <v>614.19000000000005</v>
      </c>
      <c r="D10" s="145">
        <v>384.93</v>
      </c>
      <c r="E10" s="145">
        <v>45.08</v>
      </c>
      <c r="F10" s="145">
        <v>0</v>
      </c>
      <c r="G10" s="145">
        <v>0</v>
      </c>
      <c r="H10" s="145">
        <v>0</v>
      </c>
      <c r="I10" s="150">
        <v>785958</v>
      </c>
      <c r="J10" s="145">
        <v>16288</v>
      </c>
      <c r="K10" s="145">
        <v>3611</v>
      </c>
      <c r="L10" s="145">
        <v>641</v>
      </c>
      <c r="M10" s="144">
        <v>0</v>
      </c>
      <c r="N10" s="144">
        <v>0</v>
      </c>
      <c r="O10" s="144">
        <v>0</v>
      </c>
    </row>
    <row r="11" spans="1:15" s="264" customFormat="1" ht="18" customHeight="1" x14ac:dyDescent="0.2">
      <c r="A11" s="250" t="s">
        <v>946</v>
      </c>
      <c r="B11" s="274"/>
      <c r="C11" s="249"/>
      <c r="D11" s="249"/>
      <c r="E11" s="249"/>
      <c r="F11" s="249"/>
      <c r="G11" s="249"/>
      <c r="H11" s="249"/>
      <c r="I11" s="274"/>
      <c r="J11" s="249"/>
      <c r="K11" s="249"/>
      <c r="L11" s="249"/>
      <c r="M11" s="271"/>
      <c r="N11" s="271"/>
      <c r="O11" s="271"/>
    </row>
    <row r="12" spans="1:15" s="264" customFormat="1" ht="13.5" customHeight="1" x14ac:dyDescent="0.2">
      <c r="A12" s="1071" t="s">
        <v>1077</v>
      </c>
      <c r="B12" s="1071"/>
      <c r="C12" s="1071"/>
      <c r="D12" s="1071"/>
      <c r="E12" s="1071"/>
      <c r="F12" s="1071"/>
      <c r="G12" s="1071"/>
      <c r="H12" s="1071"/>
      <c r="I12" s="1071"/>
    </row>
    <row r="13" spans="1:15" s="264" customFormat="1" ht="13.5" customHeight="1" x14ac:dyDescent="0.2">
      <c r="A13" s="1072" t="s">
        <v>366</v>
      </c>
      <c r="B13" s="1072"/>
      <c r="C13" s="1072"/>
      <c r="D13" s="1072"/>
      <c r="E13" s="1072"/>
      <c r="F13" s="1072"/>
      <c r="G13" s="1072"/>
      <c r="H13" s="1072"/>
      <c r="I13" s="1072"/>
    </row>
    <row r="14" spans="1:15" s="264" customFormat="1" ht="28.35" customHeight="1" x14ac:dyDescent="0.2"/>
  </sheetData>
  <mergeCells count="6">
    <mergeCell ref="A13:I13"/>
    <mergeCell ref="A12:I12"/>
    <mergeCell ref="A1:I1"/>
    <mergeCell ref="A2:A3"/>
    <mergeCell ref="B2:H2"/>
    <mergeCell ref="I2:O2"/>
  </mergeCells>
  <pageMargins left="0.78431372549019618" right="0.78431372549019618" top="0.98039215686274517" bottom="0.98039215686274517" header="0.50980392156862753" footer="0.50980392156862753"/>
  <pageSetup paperSize="9" scale="47"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A31" sqref="A31"/>
    </sheetView>
  </sheetViews>
  <sheetFormatPr defaultRowHeight="12.75" x14ac:dyDescent="0.2"/>
  <cols>
    <col min="1" max="15" width="14.7109375" bestFit="1" customWidth="1"/>
    <col min="16" max="16" width="4.7109375" bestFit="1" customWidth="1"/>
  </cols>
  <sheetData>
    <row r="1" spans="1:15" ht="18.75" customHeight="1" x14ac:dyDescent="0.2">
      <c r="A1" s="1132" t="s">
        <v>856</v>
      </c>
      <c r="B1" s="1073"/>
      <c r="C1" s="1073"/>
      <c r="D1" s="1073"/>
      <c r="E1" s="1073"/>
      <c r="F1" s="1073"/>
      <c r="G1" s="1073"/>
    </row>
    <row r="2" spans="1:15" s="140" customFormat="1" ht="18" customHeight="1" x14ac:dyDescent="0.2">
      <c r="A2" s="1133" t="s">
        <v>109</v>
      </c>
      <c r="B2" s="1134" t="s">
        <v>150</v>
      </c>
      <c r="C2" s="1135"/>
      <c r="D2" s="1135"/>
      <c r="E2" s="1135"/>
      <c r="F2" s="1135"/>
      <c r="G2" s="1135"/>
      <c r="H2" s="1136"/>
      <c r="I2" s="1137" t="s">
        <v>379</v>
      </c>
      <c r="J2" s="1138"/>
      <c r="K2" s="1138"/>
      <c r="L2" s="1138"/>
      <c r="M2" s="1138"/>
      <c r="N2" s="1138"/>
      <c r="O2" s="1139"/>
    </row>
    <row r="3" spans="1:15" s="140" customFormat="1" ht="18" customHeight="1" x14ac:dyDescent="0.2">
      <c r="A3" s="1076"/>
      <c r="B3" s="148" t="s">
        <v>372</v>
      </c>
      <c r="C3" s="148" t="s">
        <v>373</v>
      </c>
      <c r="D3" s="148" t="s">
        <v>374</v>
      </c>
      <c r="E3" s="148" t="s">
        <v>375</v>
      </c>
      <c r="F3" s="148" t="s">
        <v>376</v>
      </c>
      <c r="G3" s="148" t="s">
        <v>377</v>
      </c>
      <c r="H3" s="148" t="s">
        <v>378</v>
      </c>
      <c r="I3" s="148" t="s">
        <v>372</v>
      </c>
      <c r="J3" s="148" t="s">
        <v>373</v>
      </c>
      <c r="K3" s="148" t="s">
        <v>374</v>
      </c>
      <c r="L3" s="148" t="s">
        <v>375</v>
      </c>
      <c r="M3" s="148" t="s">
        <v>376</v>
      </c>
      <c r="N3" s="148" t="s">
        <v>377</v>
      </c>
      <c r="O3" s="148" t="s">
        <v>378</v>
      </c>
    </row>
    <row r="4" spans="1:15" s="140" customFormat="1" ht="18" customHeight="1" x14ac:dyDescent="0.2">
      <c r="A4" s="143" t="s">
        <v>72</v>
      </c>
      <c r="B4" s="150">
        <v>9200220.8990000002</v>
      </c>
      <c r="C4" s="150">
        <v>168295.07449999999</v>
      </c>
      <c r="D4" s="150">
        <v>365744.80619999999</v>
      </c>
      <c r="E4" s="145">
        <v>76795.437569999995</v>
      </c>
      <c r="F4" s="145">
        <v>11624.22788</v>
      </c>
      <c r="G4" s="145">
        <v>12483.349190000001</v>
      </c>
      <c r="H4" s="145">
        <v>225.53186160000001</v>
      </c>
      <c r="I4" s="150">
        <v>6680611</v>
      </c>
      <c r="J4" s="145">
        <v>81513</v>
      </c>
      <c r="K4" s="145">
        <v>32141</v>
      </c>
      <c r="L4" s="145">
        <v>30965</v>
      </c>
      <c r="M4" s="144">
        <v>650</v>
      </c>
      <c r="N4" s="144">
        <v>643</v>
      </c>
      <c r="O4" s="144">
        <v>24</v>
      </c>
    </row>
    <row r="5" spans="1:15" s="140" customFormat="1" ht="18" customHeight="1" x14ac:dyDescent="0.2">
      <c r="A5" s="143" t="s">
        <v>75</v>
      </c>
      <c r="B5" s="150">
        <f>SUM(B6:B10)</f>
        <v>3875193.3812999995</v>
      </c>
      <c r="C5" s="150">
        <f t="shared" ref="C5:H5" si="0">SUM(C6:C10)</f>
        <v>152051.34596000001</v>
      </c>
      <c r="D5" s="150">
        <f t="shared" si="0"/>
        <v>221252.89517999999</v>
      </c>
      <c r="E5" s="145">
        <f t="shared" si="0"/>
        <v>41262.921706000001</v>
      </c>
      <c r="F5" s="145">
        <f t="shared" si="0"/>
        <v>2502.4409610000002</v>
      </c>
      <c r="G5" s="145">
        <f t="shared" si="0"/>
        <v>2947.7534432000002</v>
      </c>
      <c r="H5" s="145">
        <f t="shared" si="0"/>
        <v>29.025563081000001</v>
      </c>
      <c r="I5" s="150">
        <f>I10</f>
        <v>4831227</v>
      </c>
      <c r="J5" s="150">
        <f t="shared" ref="J5:O5" si="1">J10</f>
        <v>210451</v>
      </c>
      <c r="K5" s="150">
        <f t="shared" si="1"/>
        <v>99422</v>
      </c>
      <c r="L5" s="145">
        <f t="shared" si="1"/>
        <v>32832</v>
      </c>
      <c r="M5" s="144">
        <f t="shared" si="1"/>
        <v>7162</v>
      </c>
      <c r="N5" s="144">
        <f t="shared" si="1"/>
        <v>3024</v>
      </c>
      <c r="O5" s="144">
        <f t="shared" si="1"/>
        <v>12</v>
      </c>
    </row>
    <row r="6" spans="1:15" s="140" customFormat="1" ht="18" customHeight="1" x14ac:dyDescent="0.2">
      <c r="A6" s="143" t="s">
        <v>74</v>
      </c>
      <c r="B6" s="150">
        <v>655054.75670000003</v>
      </c>
      <c r="C6" s="145">
        <v>11949.74469</v>
      </c>
      <c r="D6" s="145">
        <v>23656.508689999999</v>
      </c>
      <c r="E6" s="145">
        <v>5267.9496369999997</v>
      </c>
      <c r="F6" s="145">
        <v>129.5959632</v>
      </c>
      <c r="G6" s="145">
        <v>221.4217347</v>
      </c>
      <c r="H6" s="145">
        <v>2.4798537180000002</v>
      </c>
      <c r="I6" s="150">
        <v>4875455</v>
      </c>
      <c r="J6" s="145">
        <v>67920</v>
      </c>
      <c r="K6" s="145">
        <v>42712</v>
      </c>
      <c r="L6" s="145">
        <v>36164</v>
      </c>
      <c r="M6" s="144">
        <v>1128</v>
      </c>
      <c r="N6" s="144">
        <v>1805</v>
      </c>
      <c r="O6" s="144">
        <v>47</v>
      </c>
    </row>
    <row r="7" spans="1:15" s="140" customFormat="1" ht="18" customHeight="1" x14ac:dyDescent="0.2">
      <c r="A7" s="143" t="s">
        <v>73</v>
      </c>
      <c r="B7" s="150">
        <v>663982.92599999998</v>
      </c>
      <c r="C7" s="145">
        <v>20144.290290000001</v>
      </c>
      <c r="D7" s="145">
        <v>37101.386590000002</v>
      </c>
      <c r="E7" s="145">
        <v>7695.0969370000003</v>
      </c>
      <c r="F7" s="145">
        <v>230.85869769999999</v>
      </c>
      <c r="G7" s="145">
        <v>367.38587510000002</v>
      </c>
      <c r="H7" s="145">
        <v>5.291468558</v>
      </c>
      <c r="I7" s="150">
        <v>4204478</v>
      </c>
      <c r="J7" s="150">
        <v>165613</v>
      </c>
      <c r="K7" s="145">
        <v>42731</v>
      </c>
      <c r="L7" s="145">
        <v>32939</v>
      </c>
      <c r="M7" s="144">
        <v>3028</v>
      </c>
      <c r="N7" s="144">
        <v>2283</v>
      </c>
      <c r="O7" s="144">
        <v>18</v>
      </c>
    </row>
    <row r="8" spans="1:15" s="140" customFormat="1" ht="18" customHeight="1" x14ac:dyDescent="0.2">
      <c r="A8" s="143" t="s">
        <v>799</v>
      </c>
      <c r="B8" s="150">
        <v>853857.83900000004</v>
      </c>
      <c r="C8" s="145">
        <v>28614.879359999999</v>
      </c>
      <c r="D8" s="145">
        <v>55969.384319999997</v>
      </c>
      <c r="E8" s="145">
        <v>9383.4079270000002</v>
      </c>
      <c r="F8" s="145">
        <v>546.59406430000001</v>
      </c>
      <c r="G8" s="145">
        <v>790.48008149999998</v>
      </c>
      <c r="H8" s="145">
        <v>7.4848078119999997</v>
      </c>
      <c r="I8" s="150">
        <v>4288347</v>
      </c>
      <c r="J8" s="150">
        <v>154408</v>
      </c>
      <c r="K8" s="145">
        <v>72300</v>
      </c>
      <c r="L8" s="145">
        <v>31324</v>
      </c>
      <c r="M8" s="144">
        <v>2564</v>
      </c>
      <c r="N8" s="144">
        <v>2375</v>
      </c>
      <c r="O8" s="144">
        <v>25</v>
      </c>
    </row>
    <row r="9" spans="1:15" s="140" customFormat="1" ht="18" customHeight="1" x14ac:dyDescent="0.2">
      <c r="A9" s="143" t="s">
        <v>960</v>
      </c>
      <c r="B9" s="150">
        <v>844302.73690000002</v>
      </c>
      <c r="C9" s="145">
        <v>41198.973579999998</v>
      </c>
      <c r="D9" s="145">
        <v>47785.242599999998</v>
      </c>
      <c r="E9" s="145">
        <v>8475.8479449999995</v>
      </c>
      <c r="F9" s="145">
        <v>849.56517020000001</v>
      </c>
      <c r="G9" s="145">
        <v>779.05277439999998</v>
      </c>
      <c r="H9" s="145">
        <v>4.2529588690000004</v>
      </c>
      <c r="I9" s="150">
        <v>4778747</v>
      </c>
      <c r="J9" s="150">
        <v>273940</v>
      </c>
      <c r="K9" s="150">
        <v>124436</v>
      </c>
      <c r="L9" s="145">
        <v>32991</v>
      </c>
      <c r="M9" s="144">
        <v>6381</v>
      </c>
      <c r="N9" s="144">
        <v>1897</v>
      </c>
      <c r="O9" s="144">
        <v>77</v>
      </c>
    </row>
    <row r="10" spans="1:15" s="140" customFormat="1" ht="18" customHeight="1" x14ac:dyDescent="0.2">
      <c r="A10" s="143" t="s">
        <v>1066</v>
      </c>
      <c r="B10" s="150">
        <v>857995.12269999995</v>
      </c>
      <c r="C10" s="145">
        <v>50143.458039999998</v>
      </c>
      <c r="D10" s="145">
        <v>56740.37298</v>
      </c>
      <c r="E10" s="145">
        <v>10440.619259999999</v>
      </c>
      <c r="F10" s="145">
        <v>745.82706559999997</v>
      </c>
      <c r="G10" s="145">
        <v>789.41297750000001</v>
      </c>
      <c r="H10" s="145">
        <v>9.5164741240000001</v>
      </c>
      <c r="I10" s="150">
        <v>4831227</v>
      </c>
      <c r="J10" s="150">
        <v>210451</v>
      </c>
      <c r="K10" s="150">
        <v>99422</v>
      </c>
      <c r="L10" s="145">
        <v>32832</v>
      </c>
      <c r="M10" s="144">
        <v>7162</v>
      </c>
      <c r="N10" s="144">
        <v>3024</v>
      </c>
      <c r="O10" s="144">
        <v>12</v>
      </c>
    </row>
    <row r="11" spans="1:15" s="140" customFormat="1" ht="18" customHeight="1" x14ac:dyDescent="0.2">
      <c r="A11" s="247" t="s">
        <v>946</v>
      </c>
      <c r="B11" s="248"/>
      <c r="C11" s="246"/>
      <c r="D11" s="246"/>
      <c r="E11" s="246"/>
      <c r="F11" s="246"/>
      <c r="G11" s="246"/>
      <c r="H11" s="246"/>
      <c r="I11" s="248"/>
      <c r="J11" s="248"/>
      <c r="K11" s="246"/>
      <c r="L11" s="246"/>
      <c r="M11" s="245"/>
      <c r="N11" s="245"/>
      <c r="O11" s="245"/>
    </row>
    <row r="12" spans="1:15" s="140" customFormat="1" ht="14.25" customHeight="1" x14ac:dyDescent="0.2">
      <c r="A12" s="1092" t="s">
        <v>380</v>
      </c>
      <c r="B12" s="1092"/>
      <c r="C12" s="1092"/>
      <c r="D12" s="1092"/>
      <c r="E12" s="1092"/>
      <c r="F12" s="1092"/>
      <c r="G12" s="1092"/>
      <c r="H12" s="1092"/>
      <c r="I12" s="1092"/>
    </row>
    <row r="13" spans="1:15" s="140" customFormat="1" ht="13.5" customHeight="1" x14ac:dyDescent="0.2">
      <c r="A13" s="1092" t="s">
        <v>381</v>
      </c>
      <c r="B13" s="1092"/>
      <c r="C13" s="1092"/>
      <c r="D13" s="1092"/>
      <c r="E13" s="1092"/>
      <c r="F13" s="1092"/>
      <c r="G13" s="1092"/>
      <c r="H13" s="1092"/>
      <c r="I13" s="1092"/>
    </row>
    <row r="14" spans="1:15" s="140" customFormat="1" ht="13.5" customHeight="1" x14ac:dyDescent="0.2">
      <c r="A14" s="1092" t="s">
        <v>1077</v>
      </c>
      <c r="B14" s="1092"/>
      <c r="C14" s="1092"/>
      <c r="D14" s="1092"/>
      <c r="E14" s="1092"/>
      <c r="F14" s="1092"/>
      <c r="G14" s="1092"/>
      <c r="H14" s="1092"/>
      <c r="I14" s="1092"/>
    </row>
    <row r="15" spans="1:15" s="140" customFormat="1" ht="13.5" customHeight="1" x14ac:dyDescent="0.2">
      <c r="A15" s="1087" t="s">
        <v>184</v>
      </c>
      <c r="B15" s="1087"/>
      <c r="C15" s="1087"/>
      <c r="D15" s="1087"/>
      <c r="E15" s="1087"/>
      <c r="F15" s="1087"/>
      <c r="G15" s="1087"/>
      <c r="H15" s="1087"/>
      <c r="I15" s="1087"/>
    </row>
    <row r="16" spans="1:15" s="140" customFormat="1" ht="24.6" customHeight="1" x14ac:dyDescent="0.2"/>
  </sheetData>
  <mergeCells count="8">
    <mergeCell ref="A15:I15"/>
    <mergeCell ref="A14:I14"/>
    <mergeCell ref="A13:I13"/>
    <mergeCell ref="A1:G1"/>
    <mergeCell ref="A2:A3"/>
    <mergeCell ref="B2:H2"/>
    <mergeCell ref="I2:O2"/>
    <mergeCell ref="A12:I12"/>
  </mergeCells>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31" sqref="G31"/>
    </sheetView>
  </sheetViews>
  <sheetFormatPr defaultRowHeight="12.75" x14ac:dyDescent="0.2"/>
  <cols>
    <col min="1" max="9" width="14.7109375" bestFit="1" customWidth="1"/>
    <col min="10" max="10" width="5" bestFit="1" customWidth="1"/>
  </cols>
  <sheetData>
    <row r="1" spans="1:9" ht="18.75" customHeight="1" x14ac:dyDescent="0.2">
      <c r="A1" s="1125" t="s">
        <v>857</v>
      </c>
      <c r="B1" s="1068"/>
      <c r="C1" s="1068"/>
      <c r="D1" s="1068"/>
      <c r="E1" s="1068"/>
      <c r="F1" s="1068"/>
      <c r="G1" s="1068"/>
    </row>
    <row r="2" spans="1:9" s="264" customFormat="1" ht="27" customHeight="1" x14ac:dyDescent="0.2">
      <c r="A2" s="1113" t="s">
        <v>109</v>
      </c>
      <c r="B2" s="1126" t="s">
        <v>150</v>
      </c>
      <c r="C2" s="1127"/>
      <c r="D2" s="1127"/>
      <c r="E2" s="1128"/>
      <c r="F2" s="1142" t="s">
        <v>382</v>
      </c>
      <c r="G2" s="1143"/>
      <c r="H2" s="1143"/>
      <c r="I2" s="1144"/>
    </row>
    <row r="3" spans="1:9" s="264" customFormat="1" ht="18" customHeight="1" x14ac:dyDescent="0.2">
      <c r="A3" s="1115"/>
      <c r="B3" s="275" t="s">
        <v>372</v>
      </c>
      <c r="C3" s="275" t="s">
        <v>373</v>
      </c>
      <c r="D3" s="275" t="s">
        <v>374</v>
      </c>
      <c r="E3" s="275" t="s">
        <v>375</v>
      </c>
      <c r="F3" s="275" t="s">
        <v>372</v>
      </c>
      <c r="G3" s="275" t="s">
        <v>373</v>
      </c>
      <c r="H3" s="275" t="s">
        <v>374</v>
      </c>
      <c r="I3" s="275" t="s">
        <v>375</v>
      </c>
    </row>
    <row r="4" spans="1:9" s="264" customFormat="1" ht="18" customHeight="1" x14ac:dyDescent="0.2">
      <c r="A4" s="143" t="s">
        <v>72</v>
      </c>
      <c r="B4" s="145">
        <v>43153.868839249997</v>
      </c>
      <c r="C4" s="145">
        <v>941.32911249999995</v>
      </c>
      <c r="D4" s="145">
        <v>1223.80989875</v>
      </c>
      <c r="E4" s="145">
        <v>5.5111017499999999</v>
      </c>
      <c r="F4" s="145">
        <v>6062</v>
      </c>
      <c r="G4" s="145">
        <v>11</v>
      </c>
      <c r="H4" s="145">
        <v>0</v>
      </c>
      <c r="I4" s="145">
        <v>0</v>
      </c>
    </row>
    <row r="5" spans="1:9" s="264" customFormat="1" ht="18" customHeight="1" x14ac:dyDescent="0.2">
      <c r="A5" s="143" t="s">
        <v>75</v>
      </c>
      <c r="B5" s="145">
        <f>SUM(B6:B10)</f>
        <v>15624.64802375</v>
      </c>
      <c r="C5" s="145">
        <f t="shared" ref="C5:E5" si="0">SUM(C6:C10)</f>
        <v>58.709070749999995</v>
      </c>
      <c r="D5" s="145">
        <f t="shared" si="0"/>
        <v>14.384457999999999</v>
      </c>
      <c r="E5" s="145">
        <f t="shared" si="0"/>
        <v>3.5465000000000003E-2</v>
      </c>
      <c r="F5" s="145">
        <f>F10</f>
        <v>14061</v>
      </c>
      <c r="G5" s="145">
        <f t="shared" ref="G5:I5" si="1">G10</f>
        <v>332</v>
      </c>
      <c r="H5" s="145">
        <f t="shared" si="1"/>
        <v>52</v>
      </c>
      <c r="I5" s="145">
        <f t="shared" si="1"/>
        <v>0</v>
      </c>
    </row>
    <row r="6" spans="1:9" s="264" customFormat="1" ht="18" customHeight="1" x14ac:dyDescent="0.2">
      <c r="A6" s="143" t="s">
        <v>74</v>
      </c>
      <c r="B6" s="145">
        <v>1782.7734902499999</v>
      </c>
      <c r="C6" s="145">
        <v>1.07487325</v>
      </c>
      <c r="D6" s="145">
        <v>1.4330572500000001</v>
      </c>
      <c r="E6" s="145">
        <v>0</v>
      </c>
      <c r="F6" s="145">
        <v>21998</v>
      </c>
      <c r="G6" s="145">
        <v>52</v>
      </c>
      <c r="H6" s="145">
        <v>25</v>
      </c>
      <c r="I6" s="145">
        <v>0</v>
      </c>
    </row>
    <row r="7" spans="1:9" s="264" customFormat="1" ht="18" customHeight="1" x14ac:dyDescent="0.2">
      <c r="A7" s="143" t="s">
        <v>73</v>
      </c>
      <c r="B7" s="145">
        <v>1694.2693977500001</v>
      </c>
      <c r="C7" s="145">
        <v>5.6188107499999997</v>
      </c>
      <c r="D7" s="145">
        <v>2.5352252499999999</v>
      </c>
      <c r="E7" s="145">
        <v>0</v>
      </c>
      <c r="F7" s="145">
        <v>9148</v>
      </c>
      <c r="G7" s="145">
        <v>506</v>
      </c>
      <c r="H7" s="145">
        <v>25</v>
      </c>
      <c r="I7" s="145">
        <v>0</v>
      </c>
    </row>
    <row r="8" spans="1:9" s="264" customFormat="1" ht="18" customHeight="1" x14ac:dyDescent="0.2">
      <c r="A8" s="143" t="s">
        <v>799</v>
      </c>
      <c r="B8" s="145">
        <v>2830.3128132500001</v>
      </c>
      <c r="C8" s="145">
        <v>18.986320249999999</v>
      </c>
      <c r="D8" s="145">
        <v>4.9520929999999996</v>
      </c>
      <c r="E8" s="145">
        <v>0</v>
      </c>
      <c r="F8" s="145">
        <v>15405</v>
      </c>
      <c r="G8" s="145">
        <v>201</v>
      </c>
      <c r="H8" s="145">
        <v>77</v>
      </c>
      <c r="I8" s="145">
        <v>0</v>
      </c>
    </row>
    <row r="9" spans="1:9" s="264" customFormat="1" ht="18" customHeight="1" x14ac:dyDescent="0.2">
      <c r="A9" s="143" t="s">
        <v>960</v>
      </c>
      <c r="B9" s="145">
        <v>4050.15318325</v>
      </c>
      <c r="C9" s="145">
        <v>11.57521225</v>
      </c>
      <c r="D9" s="145">
        <v>2.6938279999999999</v>
      </c>
      <c r="E9" s="145">
        <v>0</v>
      </c>
      <c r="F9" s="145">
        <v>12489</v>
      </c>
      <c r="G9" s="145">
        <v>691</v>
      </c>
      <c r="H9" s="145">
        <v>0</v>
      </c>
      <c r="I9" s="145">
        <v>0</v>
      </c>
    </row>
    <row r="10" spans="1:9" s="264" customFormat="1" ht="18" customHeight="1" x14ac:dyDescent="0.2">
      <c r="A10" s="143" t="s">
        <v>1066</v>
      </c>
      <c r="B10" s="145">
        <v>5267.13913925</v>
      </c>
      <c r="C10" s="145">
        <v>21.453854249999999</v>
      </c>
      <c r="D10" s="145">
        <v>2.7702545000000001</v>
      </c>
      <c r="E10" s="145">
        <v>3.5465000000000003E-2</v>
      </c>
      <c r="F10" s="145">
        <v>14061</v>
      </c>
      <c r="G10" s="145">
        <v>332</v>
      </c>
      <c r="H10" s="145">
        <v>52</v>
      </c>
      <c r="I10" s="145">
        <v>0</v>
      </c>
    </row>
    <row r="11" spans="1:9" s="264" customFormat="1" ht="18" customHeight="1" x14ac:dyDescent="0.2">
      <c r="A11" s="250" t="s">
        <v>946</v>
      </c>
      <c r="B11" s="249"/>
      <c r="C11" s="249"/>
      <c r="D11" s="249"/>
      <c r="E11" s="249"/>
      <c r="F11" s="249"/>
      <c r="G11" s="249"/>
      <c r="H11" s="249"/>
      <c r="I11" s="249"/>
    </row>
    <row r="12" spans="1:9" s="264" customFormat="1" ht="15.75" customHeight="1" x14ac:dyDescent="0.2">
      <c r="A12" s="1141" t="s">
        <v>383</v>
      </c>
      <c r="B12" s="1141"/>
      <c r="C12" s="1141"/>
      <c r="D12" s="1141"/>
      <c r="E12" s="1141"/>
      <c r="F12" s="1141"/>
      <c r="G12" s="1141"/>
      <c r="H12" s="1141"/>
      <c r="I12" s="1141"/>
    </row>
    <row r="13" spans="1:9" s="264" customFormat="1" ht="15" customHeight="1" x14ac:dyDescent="0.2">
      <c r="A13" s="1141" t="s">
        <v>384</v>
      </c>
      <c r="B13" s="1141"/>
      <c r="C13" s="1141"/>
      <c r="D13" s="1141"/>
      <c r="E13" s="1141"/>
      <c r="F13" s="1141"/>
      <c r="G13" s="1141"/>
      <c r="H13" s="1141"/>
      <c r="I13" s="1141"/>
    </row>
    <row r="14" spans="1:9" s="264" customFormat="1" ht="15" customHeight="1" x14ac:dyDescent="0.2">
      <c r="A14" s="1141" t="s">
        <v>1077</v>
      </c>
      <c r="B14" s="1141"/>
      <c r="C14" s="1141"/>
      <c r="D14" s="1141"/>
      <c r="E14" s="1141"/>
      <c r="F14" s="1141"/>
      <c r="G14" s="1141"/>
      <c r="H14" s="1141"/>
      <c r="I14" s="1141"/>
    </row>
    <row r="15" spans="1:9" s="264" customFormat="1" ht="15" customHeight="1" x14ac:dyDescent="0.2">
      <c r="A15" s="1140" t="s">
        <v>154</v>
      </c>
      <c r="B15" s="1140"/>
      <c r="C15" s="1140"/>
      <c r="D15" s="1140"/>
      <c r="E15" s="1140"/>
      <c r="F15" s="1140"/>
      <c r="G15" s="1140"/>
      <c r="H15" s="1140"/>
      <c r="I15" s="1140"/>
    </row>
    <row r="16" spans="1:9" s="264" customFormat="1" ht="24.6" customHeight="1" x14ac:dyDescent="0.2"/>
  </sheetData>
  <mergeCells count="8">
    <mergeCell ref="A15:I15"/>
    <mergeCell ref="A14:I14"/>
    <mergeCell ref="A13:I13"/>
    <mergeCell ref="A1:G1"/>
    <mergeCell ref="A2:A3"/>
    <mergeCell ref="B2:E2"/>
    <mergeCell ref="F2:I2"/>
    <mergeCell ref="A12:I12"/>
  </mergeCells>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G31" sqref="G31"/>
    </sheetView>
  </sheetViews>
  <sheetFormatPr defaultRowHeight="12.75" x14ac:dyDescent="0.2"/>
  <cols>
    <col min="1" max="9" width="12.140625" bestFit="1" customWidth="1"/>
    <col min="10" max="10" width="22.42578125" bestFit="1" customWidth="1"/>
    <col min="11" max="11" width="4.7109375" bestFit="1" customWidth="1"/>
  </cols>
  <sheetData>
    <row r="1" spans="1:10" ht="13.5" customHeight="1" x14ac:dyDescent="0.2">
      <c r="A1" s="1145" t="s">
        <v>892</v>
      </c>
      <c r="B1" s="1120"/>
      <c r="C1" s="1120"/>
      <c r="D1" s="1120"/>
      <c r="E1" s="1120"/>
      <c r="F1" s="1120"/>
      <c r="G1" s="1120"/>
      <c r="H1" s="1120"/>
      <c r="I1" s="1120"/>
      <c r="J1" s="1120"/>
    </row>
    <row r="2" spans="1:10" ht="13.5" customHeight="1" x14ac:dyDescent="0.2">
      <c r="A2" s="285"/>
      <c r="B2" s="283"/>
      <c r="C2" s="283"/>
      <c r="D2" s="283"/>
      <c r="E2" s="283"/>
      <c r="F2" s="283"/>
      <c r="G2" s="283"/>
      <c r="H2" s="283"/>
      <c r="I2" s="283" t="s">
        <v>891</v>
      </c>
      <c r="J2" s="283"/>
    </row>
    <row r="3" spans="1:10" s="264" customFormat="1" ht="19.5" customHeight="1" x14ac:dyDescent="0.2">
      <c r="A3" s="1113" t="s">
        <v>109</v>
      </c>
      <c r="B3" s="1129" t="s">
        <v>361</v>
      </c>
      <c r="C3" s="1130"/>
      <c r="D3" s="1130"/>
      <c r="E3" s="1131"/>
      <c r="F3" s="1129" t="s">
        <v>368</v>
      </c>
      <c r="G3" s="1130"/>
      <c r="H3" s="1130"/>
      <c r="I3" s="1131"/>
    </row>
    <row r="4" spans="1:10" s="264" customFormat="1" ht="15" customHeight="1" x14ac:dyDescent="0.2">
      <c r="A4" s="1115"/>
      <c r="B4" s="275" t="s">
        <v>385</v>
      </c>
      <c r="C4" s="275" t="s">
        <v>386</v>
      </c>
      <c r="D4" s="275" t="s">
        <v>387</v>
      </c>
      <c r="E4" s="275" t="s">
        <v>388</v>
      </c>
      <c r="F4" s="275" t="s">
        <v>385</v>
      </c>
      <c r="G4" s="275" t="s">
        <v>386</v>
      </c>
      <c r="H4" s="275" t="s">
        <v>387</v>
      </c>
      <c r="I4" s="275" t="s">
        <v>388</v>
      </c>
    </row>
    <row r="5" spans="1:10" s="264" customFormat="1" ht="17.25" customHeight="1" x14ac:dyDescent="0.2">
      <c r="A5" s="143" t="s">
        <v>72</v>
      </c>
      <c r="B5" s="150">
        <v>2414981.7793000001</v>
      </c>
      <c r="C5" s="150">
        <v>345729.96879999997</v>
      </c>
      <c r="D5" s="145">
        <v>10549.547200000001</v>
      </c>
      <c r="E5" s="145">
        <v>531.93679999999995</v>
      </c>
      <c r="F5" s="150">
        <v>3124335.8001999999</v>
      </c>
      <c r="G5" s="150">
        <v>235545.02340000001</v>
      </c>
      <c r="H5" s="145">
        <v>127.5506</v>
      </c>
      <c r="I5" s="145">
        <v>0</v>
      </c>
    </row>
    <row r="6" spans="1:10" s="264" customFormat="1" ht="17.25" customHeight="1" x14ac:dyDescent="0.2">
      <c r="A6" s="143" t="s">
        <v>75</v>
      </c>
      <c r="B6" s="150">
        <f>SUM(B7:B11)</f>
        <v>583369.83000000007</v>
      </c>
      <c r="C6" s="150">
        <f t="shared" ref="C6:I6" si="0">SUM(C7:C11)</f>
        <v>167914.88</v>
      </c>
      <c r="D6" s="145">
        <f t="shared" si="0"/>
        <v>3272.0800000000004</v>
      </c>
      <c r="E6" s="145">
        <f t="shared" si="0"/>
        <v>51.97</v>
      </c>
      <c r="F6" s="150">
        <f t="shared" si="0"/>
        <v>741436.88</v>
      </c>
      <c r="G6" s="150">
        <f t="shared" si="0"/>
        <v>163260.94</v>
      </c>
      <c r="H6" s="145">
        <f t="shared" si="0"/>
        <v>22.75</v>
      </c>
      <c r="I6" s="145">
        <f t="shared" si="0"/>
        <v>0</v>
      </c>
    </row>
    <row r="7" spans="1:10" s="264" customFormat="1" ht="17.25" customHeight="1" x14ac:dyDescent="0.2">
      <c r="A7" s="143" t="s">
        <v>74</v>
      </c>
      <c r="B7" s="145">
        <v>94355.03</v>
      </c>
      <c r="C7" s="145">
        <v>43315.96</v>
      </c>
      <c r="D7" s="145">
        <v>1144.9000000000001</v>
      </c>
      <c r="E7" s="145">
        <v>4.4000000000000004</v>
      </c>
      <c r="F7" s="145">
        <v>97103.31</v>
      </c>
      <c r="G7" s="145">
        <v>35217.67</v>
      </c>
      <c r="H7" s="145">
        <v>3.11</v>
      </c>
      <c r="I7" s="145">
        <v>0</v>
      </c>
    </row>
    <row r="8" spans="1:10" s="264" customFormat="1" ht="17.25" customHeight="1" x14ac:dyDescent="0.2">
      <c r="A8" s="143" t="s">
        <v>73</v>
      </c>
      <c r="B8" s="145">
        <v>98146.42</v>
      </c>
      <c r="C8" s="145">
        <v>24875.23</v>
      </c>
      <c r="D8" s="145">
        <v>274.55</v>
      </c>
      <c r="E8" s="145">
        <v>8.24</v>
      </c>
      <c r="F8" s="145">
        <v>89806.55</v>
      </c>
      <c r="G8" s="145">
        <v>33912.230000000003</v>
      </c>
      <c r="H8" s="145">
        <v>7.81</v>
      </c>
      <c r="I8" s="145">
        <v>0</v>
      </c>
    </row>
    <row r="9" spans="1:10" s="264" customFormat="1" ht="17.25" customHeight="1" x14ac:dyDescent="0.2">
      <c r="A9" s="143" t="s">
        <v>799</v>
      </c>
      <c r="B9" s="150">
        <v>129794.97</v>
      </c>
      <c r="C9" s="145">
        <v>36969.9</v>
      </c>
      <c r="D9" s="145">
        <v>331.2</v>
      </c>
      <c r="E9" s="145">
        <v>1.74</v>
      </c>
      <c r="F9" s="150">
        <v>199656.84</v>
      </c>
      <c r="G9" s="145">
        <v>37358.5</v>
      </c>
      <c r="H9" s="145">
        <v>6.09</v>
      </c>
      <c r="I9" s="145">
        <v>0</v>
      </c>
    </row>
    <row r="10" spans="1:10" s="264" customFormat="1" ht="17.25" customHeight="1" x14ac:dyDescent="0.2">
      <c r="A10" s="143" t="s">
        <v>960</v>
      </c>
      <c r="B10" s="150">
        <v>136887.07</v>
      </c>
      <c r="C10" s="145">
        <v>33567.660000000003</v>
      </c>
      <c r="D10" s="145">
        <v>815.07</v>
      </c>
      <c r="E10" s="145">
        <v>6.06</v>
      </c>
      <c r="F10" s="150">
        <v>171323.64</v>
      </c>
      <c r="G10" s="145">
        <v>33216.53</v>
      </c>
      <c r="H10" s="145">
        <v>5.74</v>
      </c>
      <c r="I10" s="145">
        <v>0</v>
      </c>
    </row>
    <row r="11" spans="1:10" s="264" customFormat="1" ht="17.25" customHeight="1" x14ac:dyDescent="0.2">
      <c r="A11" s="143" t="s">
        <v>1066</v>
      </c>
      <c r="B11" s="150">
        <v>124186.34</v>
      </c>
      <c r="C11" s="145">
        <v>29186.13</v>
      </c>
      <c r="D11" s="145">
        <v>706.36</v>
      </c>
      <c r="E11" s="145">
        <v>31.53</v>
      </c>
      <c r="F11" s="150">
        <v>183546.54</v>
      </c>
      <c r="G11" s="145">
        <v>23556.01</v>
      </c>
      <c r="H11" s="145">
        <v>0</v>
      </c>
      <c r="I11" s="145">
        <v>0</v>
      </c>
    </row>
    <row r="12" spans="1:10" s="264" customFormat="1" ht="17.25" customHeight="1" x14ac:dyDescent="0.2">
      <c r="A12" s="250" t="s">
        <v>946</v>
      </c>
      <c r="B12" s="274"/>
      <c r="C12" s="249"/>
      <c r="D12" s="249"/>
      <c r="E12" s="249"/>
      <c r="F12" s="274"/>
      <c r="G12" s="249"/>
      <c r="H12" s="249"/>
      <c r="I12" s="249"/>
    </row>
    <row r="13" spans="1:10" s="264" customFormat="1" ht="13.5" customHeight="1" x14ac:dyDescent="0.2">
      <c r="A13" s="1071" t="s">
        <v>1077</v>
      </c>
      <c r="B13" s="1071"/>
      <c r="C13" s="1071"/>
      <c r="D13" s="1071"/>
      <c r="E13" s="1071"/>
      <c r="F13" s="1071"/>
      <c r="G13" s="1071"/>
      <c r="H13" s="1071"/>
      <c r="I13" s="1071"/>
    </row>
    <row r="14" spans="1:10" s="264" customFormat="1" ht="15" customHeight="1" x14ac:dyDescent="0.2">
      <c r="A14" s="1072" t="s">
        <v>366</v>
      </c>
      <c r="B14" s="1072"/>
      <c r="C14" s="1072"/>
      <c r="D14" s="1072"/>
      <c r="E14" s="1072"/>
      <c r="F14" s="1072"/>
      <c r="G14" s="1072"/>
      <c r="H14" s="1072"/>
      <c r="I14" s="1072"/>
    </row>
    <row r="15" spans="1:10" s="264" customFormat="1" ht="28.35" customHeight="1" x14ac:dyDescent="0.2"/>
  </sheetData>
  <mergeCells count="6">
    <mergeCell ref="A14:I14"/>
    <mergeCell ref="A1:J1"/>
    <mergeCell ref="A3:A4"/>
    <mergeCell ref="B3:E3"/>
    <mergeCell ref="F3:I3"/>
    <mergeCell ref="A13:I13"/>
  </mergeCells>
  <pageMargins left="0.78431372549019618" right="0.78431372549019618" top="0.98039215686274517" bottom="0.98039215686274517" header="0.50980392156862753" footer="0.50980392156862753"/>
  <pageSetup paperSize="9" scale="66"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5"/>
  <sheetViews>
    <sheetView zoomScaleNormal="100" workbookViewId="0">
      <selection activeCell="J15" sqref="J15"/>
    </sheetView>
  </sheetViews>
  <sheetFormatPr defaultRowHeight="12.75" x14ac:dyDescent="0.2"/>
  <cols>
    <col min="1" max="1" width="14.7109375" style="576" bestFit="1" customWidth="1"/>
    <col min="2" max="2" width="11.5703125" style="576" bestFit="1" customWidth="1"/>
    <col min="3" max="3" width="12.140625" style="576" bestFit="1" customWidth="1"/>
    <col min="4" max="4" width="12" style="576" customWidth="1"/>
    <col min="5" max="5" width="12.140625" style="576" customWidth="1"/>
    <col min="6" max="6" width="11.28515625" style="576" customWidth="1"/>
    <col min="7" max="7" width="12.140625" style="576" customWidth="1"/>
    <col min="8" max="8" width="9" style="576" customWidth="1"/>
    <col min="9" max="9" width="11.7109375" style="576" customWidth="1"/>
    <col min="10" max="10" width="4.7109375" style="576" bestFit="1" customWidth="1"/>
    <col min="11" max="16384" width="9.140625" style="576"/>
  </cols>
  <sheetData>
    <row r="1" spans="1:9" x14ac:dyDescent="0.2">
      <c r="A1" s="907" t="s">
        <v>1</v>
      </c>
      <c r="B1" s="907"/>
      <c r="C1" s="907"/>
      <c r="D1" s="907"/>
      <c r="E1" s="907"/>
      <c r="F1" s="907"/>
      <c r="G1" s="907"/>
      <c r="H1" s="907"/>
      <c r="I1" s="907"/>
    </row>
    <row r="2" spans="1:9" s="579" customFormat="1" x14ac:dyDescent="0.2">
      <c r="A2" s="916" t="s">
        <v>65</v>
      </c>
      <c r="B2" s="919" t="s">
        <v>843</v>
      </c>
      <c r="C2" s="920"/>
      <c r="D2" s="920"/>
      <c r="E2" s="920"/>
      <c r="F2" s="920"/>
      <c r="G2" s="920"/>
      <c r="H2" s="920"/>
      <c r="I2" s="921"/>
    </row>
    <row r="3" spans="1:9" s="579" customFormat="1" x14ac:dyDescent="0.2">
      <c r="A3" s="917"/>
      <c r="B3" s="919" t="s">
        <v>66</v>
      </c>
      <c r="C3" s="920"/>
      <c r="D3" s="920"/>
      <c r="E3" s="920"/>
      <c r="F3" s="920"/>
      <c r="G3" s="921"/>
      <c r="H3" s="922" t="s">
        <v>67</v>
      </c>
      <c r="I3" s="923"/>
    </row>
    <row r="4" spans="1:9" s="579" customFormat="1" x14ac:dyDescent="0.2">
      <c r="A4" s="917"/>
      <c r="B4" s="924" t="s">
        <v>68</v>
      </c>
      <c r="C4" s="925"/>
      <c r="D4" s="924" t="s">
        <v>69</v>
      </c>
      <c r="E4" s="925"/>
      <c r="F4" s="924" t="s">
        <v>70</v>
      </c>
      <c r="G4" s="925"/>
      <c r="H4" s="908" t="s">
        <v>71</v>
      </c>
      <c r="I4" s="927" t="s">
        <v>1138</v>
      </c>
    </row>
    <row r="5" spans="1:9" s="579" customFormat="1" ht="25.5" x14ac:dyDescent="0.2">
      <c r="A5" s="918"/>
      <c r="B5" s="613" t="s">
        <v>71</v>
      </c>
      <c r="C5" s="614" t="s">
        <v>1138</v>
      </c>
      <c r="D5" s="613" t="s">
        <v>71</v>
      </c>
      <c r="E5" s="614" t="s">
        <v>1138</v>
      </c>
      <c r="F5" s="613" t="s">
        <v>71</v>
      </c>
      <c r="G5" s="614" t="s">
        <v>1138</v>
      </c>
      <c r="H5" s="926"/>
      <c r="I5" s="928"/>
    </row>
    <row r="6" spans="1:9" s="579" customFormat="1" x14ac:dyDescent="0.2">
      <c r="A6" s="615" t="s">
        <v>72</v>
      </c>
      <c r="B6" s="616">
        <v>49</v>
      </c>
      <c r="C6" s="617">
        <v>16401.64</v>
      </c>
      <c r="D6" s="616">
        <v>4</v>
      </c>
      <c r="E6" s="617">
        <v>3641.83</v>
      </c>
      <c r="F6" s="616">
        <v>3</v>
      </c>
      <c r="G6" s="617">
        <v>478.38</v>
      </c>
      <c r="H6" s="616">
        <v>56</v>
      </c>
      <c r="I6" s="618">
        <v>20521.849999999999</v>
      </c>
    </row>
    <row r="7" spans="1:9" s="579" customFormat="1" x14ac:dyDescent="0.2">
      <c r="A7" s="619" t="s">
        <v>75</v>
      </c>
      <c r="B7" s="620">
        <f>SUM(B8:B12)</f>
        <v>15</v>
      </c>
      <c r="C7" s="620">
        <f t="shared" ref="C7:I7" si="0">SUM(C8:C12)</f>
        <v>5470.07</v>
      </c>
      <c r="D7" s="620">
        <f t="shared" si="0"/>
        <v>2</v>
      </c>
      <c r="E7" s="620">
        <f t="shared" si="0"/>
        <v>9.8699999999999992</v>
      </c>
      <c r="F7" s="620">
        <f t="shared" si="0"/>
        <v>1</v>
      </c>
      <c r="G7" s="620">
        <f t="shared" si="0"/>
        <v>1.72</v>
      </c>
      <c r="H7" s="620">
        <f t="shared" si="0"/>
        <v>18</v>
      </c>
      <c r="I7" s="618">
        <f t="shared" si="0"/>
        <v>5481.66</v>
      </c>
    </row>
    <row r="8" spans="1:9" s="579" customFormat="1" x14ac:dyDescent="0.2">
      <c r="A8" s="621" t="s">
        <v>74</v>
      </c>
      <c r="B8" s="622">
        <v>2</v>
      </c>
      <c r="C8" s="623">
        <v>1.36</v>
      </c>
      <c r="D8" s="622">
        <v>1</v>
      </c>
      <c r="E8" s="623">
        <v>2.36</v>
      </c>
      <c r="F8" s="622">
        <v>0</v>
      </c>
      <c r="G8" s="623">
        <v>0</v>
      </c>
      <c r="H8" s="622">
        <v>3</v>
      </c>
      <c r="I8" s="624">
        <v>3.72</v>
      </c>
    </row>
    <row r="9" spans="1:9" s="579" customFormat="1" x14ac:dyDescent="0.2">
      <c r="A9" s="621" t="s">
        <v>73</v>
      </c>
      <c r="B9" s="622">
        <v>0</v>
      </c>
      <c r="C9" s="623">
        <v>0</v>
      </c>
      <c r="D9" s="622">
        <v>0</v>
      </c>
      <c r="E9" s="623">
        <v>0</v>
      </c>
      <c r="F9" s="622">
        <v>0</v>
      </c>
      <c r="G9" s="623">
        <v>0</v>
      </c>
      <c r="H9" s="622">
        <v>0</v>
      </c>
      <c r="I9" s="624">
        <v>0</v>
      </c>
    </row>
    <row r="10" spans="1:9" s="579" customFormat="1" x14ac:dyDescent="0.2">
      <c r="A10" s="621" t="s">
        <v>799</v>
      </c>
      <c r="B10" s="622">
        <v>4</v>
      </c>
      <c r="C10" s="623">
        <v>1088.1099999999999</v>
      </c>
      <c r="D10" s="622">
        <v>0</v>
      </c>
      <c r="E10" s="623">
        <v>0</v>
      </c>
      <c r="F10" s="622">
        <v>0</v>
      </c>
      <c r="G10" s="623">
        <v>0</v>
      </c>
      <c r="H10" s="622">
        <v>4</v>
      </c>
      <c r="I10" s="624">
        <v>1088.1099999999999</v>
      </c>
    </row>
    <row r="11" spans="1:9" s="579" customFormat="1" x14ac:dyDescent="0.2">
      <c r="A11" s="580" t="s">
        <v>960</v>
      </c>
      <c r="B11" s="625">
        <v>2</v>
      </c>
      <c r="C11" s="626">
        <v>528.16</v>
      </c>
      <c r="D11" s="625">
        <v>0</v>
      </c>
      <c r="E11" s="626">
        <v>0</v>
      </c>
      <c r="F11" s="625">
        <v>0</v>
      </c>
      <c r="G11" s="626">
        <v>0</v>
      </c>
      <c r="H11" s="625">
        <v>2</v>
      </c>
      <c r="I11" s="627">
        <v>528.16</v>
      </c>
    </row>
    <row r="12" spans="1:9" s="579" customFormat="1" x14ac:dyDescent="0.2">
      <c r="A12" s="580" t="s">
        <v>1066</v>
      </c>
      <c r="B12" s="625">
        <v>7</v>
      </c>
      <c r="C12" s="626">
        <v>3852.44</v>
      </c>
      <c r="D12" s="625">
        <v>1</v>
      </c>
      <c r="E12" s="626">
        <v>7.51</v>
      </c>
      <c r="F12" s="625">
        <v>1</v>
      </c>
      <c r="G12" s="626">
        <v>1.72</v>
      </c>
      <c r="H12" s="625">
        <v>9</v>
      </c>
      <c r="I12" s="627">
        <v>3861.67</v>
      </c>
    </row>
    <row r="13" spans="1:9" s="579" customFormat="1" ht="12" x14ac:dyDescent="0.2">
      <c r="A13" s="906" t="s">
        <v>1139</v>
      </c>
      <c r="B13" s="906"/>
      <c r="C13" s="906"/>
      <c r="D13" s="906"/>
      <c r="E13" s="906"/>
      <c r="F13" s="906"/>
      <c r="G13" s="906"/>
      <c r="H13" s="906"/>
      <c r="I13" s="906"/>
    </row>
    <row r="14" spans="1:9" s="579" customFormat="1" ht="12" x14ac:dyDescent="0.2">
      <c r="A14" s="906" t="s">
        <v>56</v>
      </c>
      <c r="B14" s="906"/>
      <c r="C14" s="906"/>
      <c r="D14" s="906"/>
      <c r="E14" s="906"/>
      <c r="F14" s="906"/>
      <c r="G14" s="906"/>
      <c r="H14" s="906"/>
      <c r="I14" s="906"/>
    </row>
    <row r="15" spans="1:9" s="579" customFormat="1" ht="8.25" x14ac:dyDescent="0.2"/>
  </sheetData>
  <mergeCells count="12">
    <mergeCell ref="A13:I13"/>
    <mergeCell ref="A14:I14"/>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G31" sqref="G31"/>
    </sheetView>
  </sheetViews>
  <sheetFormatPr defaultRowHeight="12.75" x14ac:dyDescent="0.2"/>
  <cols>
    <col min="1" max="8" width="12.140625" bestFit="1" customWidth="1"/>
    <col min="9" max="9" width="12.42578125" bestFit="1" customWidth="1"/>
    <col min="10" max="10" width="4.7109375" bestFit="1" customWidth="1"/>
  </cols>
  <sheetData>
    <row r="1" spans="1:9" ht="17.25" customHeight="1" x14ac:dyDescent="0.2">
      <c r="A1" s="1146" t="s">
        <v>894</v>
      </c>
      <c r="B1" s="1147"/>
      <c r="C1" s="1147"/>
      <c r="D1" s="1147"/>
      <c r="E1" s="1147"/>
      <c r="F1" s="1147"/>
      <c r="G1" s="1147"/>
      <c r="H1" s="1147"/>
      <c r="I1" s="1147"/>
    </row>
    <row r="2" spans="1:9" ht="17.25" customHeight="1" x14ac:dyDescent="0.2">
      <c r="A2" s="286"/>
      <c r="B2" s="287"/>
      <c r="C2" s="287"/>
      <c r="D2" s="287"/>
      <c r="E2" s="287"/>
      <c r="F2" s="287"/>
      <c r="G2" s="287"/>
      <c r="H2" s="287"/>
      <c r="I2" s="287" t="s">
        <v>891</v>
      </c>
    </row>
    <row r="3" spans="1:9" s="264" customFormat="1" ht="18" customHeight="1" x14ac:dyDescent="0.2">
      <c r="A3" s="1148" t="s">
        <v>109</v>
      </c>
      <c r="B3" s="1150" t="s">
        <v>361</v>
      </c>
      <c r="C3" s="1130"/>
      <c r="D3" s="1130"/>
      <c r="E3" s="1131"/>
      <c r="F3" s="1129" t="s">
        <v>368</v>
      </c>
      <c r="G3" s="1130"/>
      <c r="H3" s="1130"/>
      <c r="I3" s="1131"/>
    </row>
    <row r="4" spans="1:9" s="264" customFormat="1" ht="18" customHeight="1" x14ac:dyDescent="0.2">
      <c r="A4" s="1149"/>
      <c r="B4" s="275" t="s">
        <v>385</v>
      </c>
      <c r="C4" s="275" t="s">
        <v>389</v>
      </c>
      <c r="D4" s="275" t="s">
        <v>387</v>
      </c>
      <c r="E4" s="275" t="s">
        <v>388</v>
      </c>
      <c r="F4" s="275" t="s">
        <v>385</v>
      </c>
      <c r="G4" s="275" t="s">
        <v>386</v>
      </c>
      <c r="H4" s="275" t="s">
        <v>387</v>
      </c>
      <c r="I4" s="275" t="s">
        <v>388</v>
      </c>
    </row>
    <row r="5" spans="1:9" s="264" customFormat="1" ht="16.5" customHeight="1" x14ac:dyDescent="0.2">
      <c r="A5" s="143" t="s">
        <v>72</v>
      </c>
      <c r="B5" s="150">
        <v>3697571.6570000001</v>
      </c>
      <c r="C5" s="150">
        <v>991649.22309999994</v>
      </c>
      <c r="D5" s="145">
        <v>77821.751610000007</v>
      </c>
      <c r="E5" s="145">
        <v>39596.808019999997</v>
      </c>
      <c r="F5" s="150">
        <v>2565212.378</v>
      </c>
      <c r="G5" s="150">
        <v>942140.94609999994</v>
      </c>
      <c r="H5" s="150">
        <v>440868.72080000001</v>
      </c>
      <c r="I5" s="150">
        <v>899532.28419999999</v>
      </c>
    </row>
    <row r="6" spans="1:9" s="264" customFormat="1" ht="16.5" customHeight="1" x14ac:dyDescent="0.2">
      <c r="A6" s="143" t="s">
        <v>75</v>
      </c>
      <c r="B6" s="150">
        <f>SUM(B7:B11)</f>
        <v>1636205.4747000001</v>
      </c>
      <c r="C6" s="150">
        <f t="shared" ref="C6:I6" si="0">SUM(C7:C11)</f>
        <v>391335.52631000004</v>
      </c>
      <c r="D6" s="145">
        <f t="shared" si="0"/>
        <v>32006.632650999996</v>
      </c>
      <c r="E6" s="145">
        <f t="shared" si="0"/>
        <v>13242.773998000001</v>
      </c>
      <c r="F6" s="150">
        <f t="shared" si="0"/>
        <v>1235664.4021000001</v>
      </c>
      <c r="G6" s="150">
        <f t="shared" si="0"/>
        <v>433250.51044000004</v>
      </c>
      <c r="H6" s="150">
        <f t="shared" si="0"/>
        <v>167397.09899999999</v>
      </c>
      <c r="I6" s="150">
        <f t="shared" si="0"/>
        <v>386137.34465000004</v>
      </c>
    </row>
    <row r="7" spans="1:9" s="264" customFormat="1" ht="16.5" customHeight="1" x14ac:dyDescent="0.2">
      <c r="A7" s="143" t="s">
        <v>74</v>
      </c>
      <c r="B7" s="150">
        <v>282105.40490000002</v>
      </c>
      <c r="C7" s="145">
        <v>81657.161569999997</v>
      </c>
      <c r="D7" s="145">
        <v>6045.598669</v>
      </c>
      <c r="E7" s="145">
        <v>2397.3038889999998</v>
      </c>
      <c r="F7" s="150">
        <v>153692.5281</v>
      </c>
      <c r="G7" s="145">
        <v>74087.095490000007</v>
      </c>
      <c r="H7" s="145">
        <v>31407.265029999999</v>
      </c>
      <c r="I7" s="145">
        <v>64890.099569999998</v>
      </c>
    </row>
    <row r="8" spans="1:9" s="264" customFormat="1" ht="16.5" customHeight="1" x14ac:dyDescent="0.2">
      <c r="A8" s="143" t="s">
        <v>73</v>
      </c>
      <c r="B8" s="150">
        <v>289073.96289999998</v>
      </c>
      <c r="C8" s="145">
        <v>71291.097030000004</v>
      </c>
      <c r="D8" s="145">
        <v>6200.1757619999998</v>
      </c>
      <c r="E8" s="145">
        <v>1243.3119360000001</v>
      </c>
      <c r="F8" s="150">
        <v>193516.68460000001</v>
      </c>
      <c r="G8" s="145">
        <v>76267.898230000006</v>
      </c>
      <c r="H8" s="145">
        <v>36481.874389999997</v>
      </c>
      <c r="I8" s="145">
        <v>55452.230940000001</v>
      </c>
    </row>
    <row r="9" spans="1:9" s="264" customFormat="1" ht="16.5" customHeight="1" x14ac:dyDescent="0.2">
      <c r="A9" s="143" t="s">
        <v>799</v>
      </c>
      <c r="B9" s="150">
        <v>368055.19400000002</v>
      </c>
      <c r="C9" s="145">
        <v>79812.844859999997</v>
      </c>
      <c r="D9" s="145">
        <v>5741.6815909999996</v>
      </c>
      <c r="E9" s="145">
        <v>2615.243633</v>
      </c>
      <c r="F9" s="150">
        <v>313585.3321</v>
      </c>
      <c r="G9" s="145">
        <v>79414.351620000001</v>
      </c>
      <c r="H9" s="145">
        <v>32072.21573</v>
      </c>
      <c r="I9" s="145">
        <v>67873.206059999997</v>
      </c>
    </row>
    <row r="10" spans="1:9" s="264" customFormat="1" ht="16.5" customHeight="1" x14ac:dyDescent="0.2">
      <c r="A10" s="143" t="s">
        <v>960</v>
      </c>
      <c r="B10" s="150">
        <v>343621.22739999997</v>
      </c>
      <c r="C10" s="145">
        <v>75715.724600000001</v>
      </c>
      <c r="D10" s="145">
        <v>6821.7067209999996</v>
      </c>
      <c r="E10" s="145">
        <v>3196.3859750000001</v>
      </c>
      <c r="F10" s="150">
        <v>280693.14199999999</v>
      </c>
      <c r="G10" s="150">
        <v>101842.9618</v>
      </c>
      <c r="H10" s="145">
        <v>32794.20306</v>
      </c>
      <c r="I10" s="145">
        <v>98710.320210000005</v>
      </c>
    </row>
    <row r="11" spans="1:9" s="264" customFormat="1" ht="16.5" customHeight="1" x14ac:dyDescent="0.2">
      <c r="A11" s="143" t="s">
        <v>1066</v>
      </c>
      <c r="B11" s="150">
        <v>353349.68550000002</v>
      </c>
      <c r="C11" s="145">
        <v>82858.698250000001</v>
      </c>
      <c r="D11" s="145">
        <v>7197.469908</v>
      </c>
      <c r="E11" s="145">
        <v>3790.5285650000001</v>
      </c>
      <c r="F11" s="150">
        <v>294176.71529999998</v>
      </c>
      <c r="G11" s="150">
        <v>101638.20329999999</v>
      </c>
      <c r="H11" s="145">
        <v>34641.540789999999</v>
      </c>
      <c r="I11" s="145">
        <v>99211.487869999997</v>
      </c>
    </row>
    <row r="12" spans="1:9" s="264" customFormat="1" ht="16.5" customHeight="1" x14ac:dyDescent="0.2">
      <c r="A12" s="250" t="s">
        <v>946</v>
      </c>
      <c r="B12" s="274"/>
      <c r="C12" s="249"/>
      <c r="D12" s="249"/>
      <c r="E12" s="249"/>
      <c r="F12" s="274"/>
      <c r="G12" s="249"/>
      <c r="H12" s="249"/>
      <c r="I12" s="249"/>
    </row>
    <row r="13" spans="1:9" s="264" customFormat="1" ht="13.5" customHeight="1" x14ac:dyDescent="0.2">
      <c r="A13" s="1141" t="s">
        <v>1077</v>
      </c>
      <c r="B13" s="1141"/>
      <c r="C13" s="1141"/>
      <c r="D13" s="1141"/>
      <c r="E13" s="1141"/>
      <c r="F13" s="1141"/>
      <c r="G13" s="1141"/>
      <c r="H13" s="1141"/>
      <c r="I13" s="1141"/>
    </row>
    <row r="14" spans="1:9" s="264" customFormat="1" ht="15" customHeight="1" x14ac:dyDescent="0.2">
      <c r="A14" s="1140" t="s">
        <v>184</v>
      </c>
      <c r="B14" s="1140"/>
      <c r="C14" s="1140"/>
      <c r="D14" s="1140"/>
      <c r="E14" s="1140"/>
      <c r="F14" s="1140"/>
      <c r="G14" s="1140"/>
      <c r="H14" s="1140"/>
      <c r="I14" s="1140"/>
    </row>
    <row r="15" spans="1:9" s="264" customFormat="1" ht="26.1" customHeight="1" x14ac:dyDescent="0.2"/>
  </sheetData>
  <mergeCells count="6">
    <mergeCell ref="A14:I14"/>
    <mergeCell ref="A1:I1"/>
    <mergeCell ref="A3:A4"/>
    <mergeCell ref="B3:E3"/>
    <mergeCell ref="F3:I3"/>
    <mergeCell ref="A13:I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G31" sqref="G31"/>
    </sheetView>
  </sheetViews>
  <sheetFormatPr defaultRowHeight="12.75" x14ac:dyDescent="0.2"/>
  <cols>
    <col min="1" max="9" width="12.140625" bestFit="1" customWidth="1"/>
    <col min="10" max="10" width="4.7109375" bestFit="1" customWidth="1"/>
  </cols>
  <sheetData>
    <row r="1" spans="1:9" ht="15.75" customHeight="1" x14ac:dyDescent="0.2">
      <c r="A1" s="1146" t="s">
        <v>898</v>
      </c>
      <c r="B1" s="1147"/>
      <c r="C1" s="1147"/>
      <c r="D1" s="1147"/>
      <c r="E1" s="1147"/>
      <c r="F1" s="1147"/>
      <c r="G1" s="1147"/>
      <c r="H1" s="1147"/>
      <c r="I1" s="1147"/>
    </row>
    <row r="2" spans="1:9" ht="15.75" customHeight="1" x14ac:dyDescent="0.2">
      <c r="A2" s="286"/>
      <c r="B2" s="287"/>
      <c r="C2" s="287"/>
      <c r="D2" s="287"/>
      <c r="E2" s="287"/>
      <c r="F2" s="287"/>
      <c r="G2" s="287"/>
      <c r="H2" s="287"/>
      <c r="I2" s="287" t="s">
        <v>891</v>
      </c>
    </row>
    <row r="3" spans="1:9" s="264" customFormat="1" ht="18" customHeight="1" x14ac:dyDescent="0.2">
      <c r="A3" s="1148" t="s">
        <v>109</v>
      </c>
      <c r="B3" s="1150" t="s">
        <v>361</v>
      </c>
      <c r="C3" s="1130"/>
      <c r="D3" s="1130"/>
      <c r="E3" s="1131"/>
      <c r="F3" s="1129" t="s">
        <v>368</v>
      </c>
      <c r="G3" s="1130"/>
      <c r="H3" s="1130"/>
      <c r="I3" s="1131"/>
    </row>
    <row r="4" spans="1:9" s="264" customFormat="1" ht="18" customHeight="1" x14ac:dyDescent="0.2">
      <c r="A4" s="1149"/>
      <c r="B4" s="275" t="s">
        <v>385</v>
      </c>
      <c r="C4" s="275" t="s">
        <v>389</v>
      </c>
      <c r="D4" s="275" t="s">
        <v>387</v>
      </c>
      <c r="E4" s="275" t="s">
        <v>388</v>
      </c>
      <c r="F4" s="275" t="s">
        <v>385</v>
      </c>
      <c r="G4" s="275" t="s">
        <v>386</v>
      </c>
      <c r="H4" s="275" t="s">
        <v>387</v>
      </c>
      <c r="I4" s="275" t="s">
        <v>388</v>
      </c>
    </row>
    <row r="5" spans="1:9" s="264" customFormat="1" ht="17.25" customHeight="1" x14ac:dyDescent="0.2">
      <c r="A5" s="143" t="s">
        <v>72</v>
      </c>
      <c r="B5" s="145">
        <v>39121.486169999996</v>
      </c>
      <c r="C5" s="145">
        <v>2373.3683209999999</v>
      </c>
      <c r="D5" s="145">
        <v>25.859646250000001</v>
      </c>
      <c r="E5" s="145">
        <v>0.35620000000000002</v>
      </c>
      <c r="F5" s="145">
        <v>371.327628</v>
      </c>
      <c r="G5" s="145">
        <v>65.06337225</v>
      </c>
      <c r="H5" s="145">
        <v>0</v>
      </c>
      <c r="I5" s="145">
        <v>0</v>
      </c>
    </row>
    <row r="6" spans="1:9" s="264" customFormat="1" ht="17.25" customHeight="1" x14ac:dyDescent="0.2">
      <c r="A6" s="143" t="s">
        <v>75</v>
      </c>
      <c r="B6" s="145">
        <f>SUM(B7:B11)</f>
        <v>14214.7707305</v>
      </c>
      <c r="C6" s="145">
        <f t="shared" ref="C6:I6" si="0">SUM(C7:C11)</f>
        <v>1452.29728985</v>
      </c>
      <c r="D6" s="145">
        <f t="shared" si="0"/>
        <v>8.3784372499999993</v>
      </c>
      <c r="E6" s="145">
        <f t="shared" si="0"/>
        <v>0</v>
      </c>
      <c r="F6" s="145">
        <f t="shared" si="0"/>
        <v>22.202041250000001</v>
      </c>
      <c r="G6" s="145">
        <f t="shared" si="0"/>
        <v>0</v>
      </c>
      <c r="H6" s="145">
        <f t="shared" si="0"/>
        <v>0</v>
      </c>
      <c r="I6" s="145">
        <f t="shared" si="0"/>
        <v>0</v>
      </c>
    </row>
    <row r="7" spans="1:9" s="264" customFormat="1" ht="17.25" customHeight="1" x14ac:dyDescent="0.2">
      <c r="A7" s="143" t="s">
        <v>74</v>
      </c>
      <c r="B7" s="145">
        <v>1556.7071227500001</v>
      </c>
      <c r="C7" s="145">
        <v>227.80689924999999</v>
      </c>
      <c r="D7" s="145">
        <v>0.76739875000000002</v>
      </c>
      <c r="E7" s="145">
        <v>0</v>
      </c>
      <c r="F7" s="145">
        <v>0</v>
      </c>
      <c r="G7" s="145">
        <v>0</v>
      </c>
      <c r="H7" s="145">
        <v>0</v>
      </c>
      <c r="I7" s="145">
        <v>0</v>
      </c>
    </row>
    <row r="8" spans="1:9" s="264" customFormat="1" ht="17.25" customHeight="1" x14ac:dyDescent="0.2">
      <c r="A8" s="143" t="s">
        <v>73</v>
      </c>
      <c r="B8" s="145">
        <v>1483.9977269999999</v>
      </c>
      <c r="C8" s="145">
        <v>211.95682479999999</v>
      </c>
      <c r="D8" s="145">
        <v>6.4688822500000001</v>
      </c>
      <c r="E8" s="145">
        <v>0</v>
      </c>
      <c r="F8" s="145">
        <v>0</v>
      </c>
      <c r="G8" s="145">
        <v>0</v>
      </c>
      <c r="H8" s="145">
        <v>0</v>
      </c>
      <c r="I8" s="145">
        <v>0</v>
      </c>
    </row>
    <row r="9" spans="1:9" s="264" customFormat="1" ht="17.25" customHeight="1" x14ac:dyDescent="0.2">
      <c r="A9" s="143" t="s">
        <v>799</v>
      </c>
      <c r="B9" s="145">
        <v>2632.5162937499999</v>
      </c>
      <c r="C9" s="145">
        <v>220.59277650000001</v>
      </c>
      <c r="D9" s="145">
        <v>1.14215625</v>
      </c>
      <c r="E9" s="145">
        <v>0</v>
      </c>
      <c r="F9" s="145">
        <v>0</v>
      </c>
      <c r="G9" s="145">
        <v>0</v>
      </c>
      <c r="H9" s="145">
        <v>0</v>
      </c>
      <c r="I9" s="145">
        <v>0</v>
      </c>
    </row>
    <row r="10" spans="1:9" s="264" customFormat="1" ht="17.25" customHeight="1" x14ac:dyDescent="0.2">
      <c r="A10" s="143" t="s">
        <v>960</v>
      </c>
      <c r="B10" s="145">
        <v>3514.566503</v>
      </c>
      <c r="C10" s="145">
        <v>527.65367979999996</v>
      </c>
      <c r="D10" s="145">
        <v>0</v>
      </c>
      <c r="E10" s="145">
        <v>0</v>
      </c>
      <c r="F10" s="145">
        <v>22.202041250000001</v>
      </c>
      <c r="G10" s="145">
        <v>0</v>
      </c>
      <c r="H10" s="145">
        <v>0</v>
      </c>
      <c r="I10" s="145">
        <v>0</v>
      </c>
    </row>
    <row r="11" spans="1:9" s="264" customFormat="1" ht="17.25" customHeight="1" x14ac:dyDescent="0.2">
      <c r="A11" s="143" t="s">
        <v>1066</v>
      </c>
      <c r="B11" s="145">
        <v>5026.9830840000004</v>
      </c>
      <c r="C11" s="145">
        <v>264.28710949999999</v>
      </c>
      <c r="D11" s="145">
        <v>0</v>
      </c>
      <c r="E11" s="145">
        <v>0</v>
      </c>
      <c r="F11" s="145">
        <v>0</v>
      </c>
      <c r="G11" s="145">
        <v>0</v>
      </c>
      <c r="H11" s="145">
        <v>0</v>
      </c>
      <c r="I11" s="145">
        <v>0</v>
      </c>
    </row>
    <row r="12" spans="1:9" s="264" customFormat="1" ht="17.25" customHeight="1" x14ac:dyDescent="0.2">
      <c r="A12" s="250" t="s">
        <v>946</v>
      </c>
      <c r="B12" s="249"/>
      <c r="C12" s="249"/>
      <c r="D12" s="249"/>
      <c r="E12" s="249"/>
      <c r="F12" s="249"/>
      <c r="G12" s="249"/>
      <c r="H12" s="249"/>
      <c r="I12" s="249"/>
    </row>
    <row r="13" spans="1:9" s="264" customFormat="1" ht="13.5" customHeight="1" x14ac:dyDescent="0.2">
      <c r="A13" s="1071" t="s">
        <v>1077</v>
      </c>
      <c r="B13" s="1071"/>
      <c r="C13" s="1071"/>
      <c r="D13" s="1071"/>
      <c r="E13" s="1071"/>
      <c r="F13" s="1071"/>
      <c r="G13" s="1071"/>
      <c r="H13" s="1071"/>
      <c r="I13" s="1071"/>
    </row>
    <row r="14" spans="1:9" s="264" customFormat="1" ht="15" customHeight="1" x14ac:dyDescent="0.2">
      <c r="A14" s="1072" t="s">
        <v>154</v>
      </c>
      <c r="B14" s="1072"/>
      <c r="C14" s="1072"/>
      <c r="D14" s="1072"/>
      <c r="E14" s="1072"/>
      <c r="F14" s="1072"/>
      <c r="G14" s="1072"/>
      <c r="H14" s="1072"/>
      <c r="I14" s="1072"/>
    </row>
    <row r="15" spans="1:9" s="264" customFormat="1" ht="27.6" customHeight="1" x14ac:dyDescent="0.2"/>
  </sheetData>
  <mergeCells count="6">
    <mergeCell ref="A14:I14"/>
    <mergeCell ref="A1:I1"/>
    <mergeCell ref="A3:A4"/>
    <mergeCell ref="B3:E3"/>
    <mergeCell ref="F3:I3"/>
    <mergeCell ref="A13:I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G31" sqref="G31"/>
    </sheetView>
  </sheetViews>
  <sheetFormatPr defaultRowHeight="12.75" x14ac:dyDescent="0.2"/>
  <cols>
    <col min="1" max="1" width="12.140625" bestFit="1" customWidth="1"/>
    <col min="2" max="2" width="8.28515625" bestFit="1" customWidth="1"/>
    <col min="3" max="3" width="10.140625" bestFit="1" customWidth="1"/>
    <col min="4" max="4" width="13" bestFit="1" customWidth="1"/>
    <col min="5" max="5" width="10.140625" bestFit="1" customWidth="1"/>
    <col min="6" max="6" width="12.7109375" bestFit="1" customWidth="1"/>
    <col min="7" max="7" width="11.42578125" bestFit="1" customWidth="1"/>
    <col min="8" max="8" width="12.7109375" bestFit="1" customWidth="1"/>
    <col min="9" max="9" width="8.28515625" bestFit="1" customWidth="1"/>
    <col min="10" max="10" width="14.140625" bestFit="1" customWidth="1"/>
    <col min="11" max="14" width="12.140625" bestFit="1" customWidth="1"/>
    <col min="15" max="15" width="4.7109375" bestFit="1" customWidth="1"/>
  </cols>
  <sheetData>
    <row r="1" spans="1:14" ht="15.75" customHeight="1" x14ac:dyDescent="0.2">
      <c r="A1" s="1151" t="s">
        <v>899</v>
      </c>
      <c r="B1" s="1151"/>
      <c r="C1" s="1151"/>
      <c r="D1" s="1151"/>
      <c r="E1" s="1151"/>
      <c r="F1" s="1151"/>
      <c r="G1" s="1151"/>
      <c r="H1" s="1151"/>
      <c r="I1" s="1151"/>
      <c r="J1" s="1151"/>
      <c r="K1" s="1151"/>
      <c r="L1" s="1151"/>
      <c r="M1" s="1151"/>
    </row>
    <row r="2" spans="1:14" s="264" customFormat="1" ht="19.5" customHeight="1" x14ac:dyDescent="0.2">
      <c r="A2" s="1121" t="s">
        <v>85</v>
      </c>
      <c r="B2" s="1121" t="s">
        <v>138</v>
      </c>
      <c r="C2" s="1118" t="s">
        <v>114</v>
      </c>
      <c r="D2" s="1124"/>
      <c r="E2" s="1124"/>
      <c r="F2" s="1119"/>
      <c r="G2" s="1118" t="s">
        <v>115</v>
      </c>
      <c r="H2" s="1124"/>
      <c r="I2" s="1124"/>
      <c r="J2" s="1119"/>
      <c r="K2" s="1118" t="s">
        <v>116</v>
      </c>
      <c r="L2" s="1124"/>
      <c r="M2" s="1124"/>
      <c r="N2" s="1119"/>
    </row>
    <row r="3" spans="1:14" s="264" customFormat="1" ht="36" customHeight="1" x14ac:dyDescent="0.2">
      <c r="A3" s="1122"/>
      <c r="B3" s="1122"/>
      <c r="C3" s="1118" t="s">
        <v>390</v>
      </c>
      <c r="D3" s="1119"/>
      <c r="E3" s="1116" t="s">
        <v>391</v>
      </c>
      <c r="F3" s="1117"/>
      <c r="G3" s="1118" t="s">
        <v>390</v>
      </c>
      <c r="H3" s="1119"/>
      <c r="I3" s="1116" t="s">
        <v>391</v>
      </c>
      <c r="J3" s="1117"/>
      <c r="K3" s="1118" t="s">
        <v>392</v>
      </c>
      <c r="L3" s="1119"/>
      <c r="M3" s="1118" t="s">
        <v>393</v>
      </c>
      <c r="N3" s="1119"/>
    </row>
    <row r="4" spans="1:14" s="264" customFormat="1" ht="39" customHeight="1" x14ac:dyDescent="0.2">
      <c r="A4" s="1123"/>
      <c r="B4" s="1123"/>
      <c r="C4" s="265" t="s">
        <v>364</v>
      </c>
      <c r="D4" s="279" t="s">
        <v>1070</v>
      </c>
      <c r="E4" s="265" t="s">
        <v>364</v>
      </c>
      <c r="F4" s="279" t="s">
        <v>1068</v>
      </c>
      <c r="G4" s="281" t="s">
        <v>344</v>
      </c>
      <c r="H4" s="279" t="s">
        <v>1070</v>
      </c>
      <c r="I4" s="281" t="s">
        <v>344</v>
      </c>
      <c r="J4" s="279" t="s">
        <v>1068</v>
      </c>
      <c r="K4" s="265" t="s">
        <v>365</v>
      </c>
      <c r="L4" s="279" t="s">
        <v>1070</v>
      </c>
      <c r="M4" s="265" t="s">
        <v>364</v>
      </c>
      <c r="N4" s="279" t="s">
        <v>1068</v>
      </c>
    </row>
    <row r="5" spans="1:14" s="264" customFormat="1" ht="27" customHeight="1" x14ac:dyDescent="0.2">
      <c r="A5" s="143" t="s">
        <v>72</v>
      </c>
      <c r="B5" s="163">
        <v>243</v>
      </c>
      <c r="C5" s="150">
        <v>4917740</v>
      </c>
      <c r="D5" s="150">
        <v>100045.43150000001</v>
      </c>
      <c r="E5" s="145">
        <v>32362</v>
      </c>
      <c r="F5" s="145">
        <v>682.81</v>
      </c>
      <c r="G5" s="166">
        <v>17661885</v>
      </c>
      <c r="H5" s="150">
        <v>360811.13909999997</v>
      </c>
      <c r="I5" s="145">
        <v>77036</v>
      </c>
      <c r="J5" s="145">
        <v>1592.8485949999999</v>
      </c>
      <c r="K5" s="145">
        <v>0</v>
      </c>
      <c r="L5" s="145">
        <v>0</v>
      </c>
      <c r="M5" s="145">
        <v>0</v>
      </c>
      <c r="N5" s="145">
        <v>0</v>
      </c>
    </row>
    <row r="6" spans="1:14" s="264" customFormat="1" ht="27" customHeight="1" x14ac:dyDescent="0.2">
      <c r="A6" s="143" t="s">
        <v>75</v>
      </c>
      <c r="B6" s="163">
        <f>SUM(B7:B11)</f>
        <v>101</v>
      </c>
      <c r="C6" s="150">
        <f t="shared" ref="C6:D6" si="0">SUM(C7:C11)</f>
        <v>675974</v>
      </c>
      <c r="D6" s="145">
        <f t="shared" si="0"/>
        <v>14022.872900000002</v>
      </c>
      <c r="E6" s="145">
        <f>E11</f>
        <v>5447</v>
      </c>
      <c r="F6" s="145">
        <f>F11</f>
        <v>112.12</v>
      </c>
      <c r="G6" s="150">
        <f t="shared" ref="G6:H6" si="1">SUM(G7:G11)</f>
        <v>2874341</v>
      </c>
      <c r="H6" s="145">
        <f t="shared" si="1"/>
        <v>59035.437245000001</v>
      </c>
      <c r="I6" s="145">
        <f t="shared" ref="I6:J6" si="2">I11</f>
        <v>65722</v>
      </c>
      <c r="J6" s="145">
        <f t="shared" si="2"/>
        <v>1365.007214</v>
      </c>
      <c r="K6" s="145">
        <f t="shared" ref="K6:L6" si="3">SUM(K7:K11)</f>
        <v>0</v>
      </c>
      <c r="L6" s="145">
        <f t="shared" si="3"/>
        <v>0</v>
      </c>
      <c r="M6" s="145">
        <f t="shared" ref="M6:N6" si="4">M11</f>
        <v>0</v>
      </c>
      <c r="N6" s="145">
        <f t="shared" si="4"/>
        <v>0</v>
      </c>
    </row>
    <row r="7" spans="1:14" s="264" customFormat="1" ht="27" customHeight="1" x14ac:dyDescent="0.2">
      <c r="A7" s="143" t="s">
        <v>74</v>
      </c>
      <c r="B7" s="163">
        <v>17</v>
      </c>
      <c r="C7" s="145">
        <v>117135</v>
      </c>
      <c r="D7" s="145">
        <v>2394.6293999999998</v>
      </c>
      <c r="E7" s="145">
        <v>22389</v>
      </c>
      <c r="F7" s="145">
        <v>486.62</v>
      </c>
      <c r="G7" s="145">
        <v>478168</v>
      </c>
      <c r="H7" s="145">
        <v>9733.7467489999999</v>
      </c>
      <c r="I7" s="145">
        <v>51482</v>
      </c>
      <c r="J7" s="145">
        <v>1075.917142</v>
      </c>
      <c r="K7" s="145">
        <v>0</v>
      </c>
      <c r="L7" s="145">
        <v>0</v>
      </c>
      <c r="M7" s="145">
        <v>0</v>
      </c>
      <c r="N7" s="145">
        <v>0</v>
      </c>
    </row>
    <row r="8" spans="1:14" s="264" customFormat="1" ht="27" customHeight="1" x14ac:dyDescent="0.2">
      <c r="A8" s="143" t="s">
        <v>73</v>
      </c>
      <c r="B8" s="163">
        <v>18</v>
      </c>
      <c r="C8" s="145">
        <v>92350</v>
      </c>
      <c r="D8" s="145">
        <v>1898.7684999999999</v>
      </c>
      <c r="E8" s="145">
        <v>32071</v>
      </c>
      <c r="F8" s="145">
        <v>695.75</v>
      </c>
      <c r="G8" s="145">
        <v>593534</v>
      </c>
      <c r="H8" s="145">
        <v>12197.848</v>
      </c>
      <c r="I8" s="145">
        <v>66972</v>
      </c>
      <c r="J8" s="145">
        <v>1409.258315</v>
      </c>
      <c r="K8" s="145">
        <v>0</v>
      </c>
      <c r="L8" s="145">
        <v>0</v>
      </c>
      <c r="M8" s="145">
        <v>0</v>
      </c>
      <c r="N8" s="145">
        <v>0</v>
      </c>
    </row>
    <row r="9" spans="1:14" s="264" customFormat="1" ht="27" customHeight="1" x14ac:dyDescent="0.2">
      <c r="A9" s="143" t="s">
        <v>799</v>
      </c>
      <c r="B9" s="163">
        <v>22</v>
      </c>
      <c r="C9" s="145">
        <v>207052</v>
      </c>
      <c r="D9" s="145">
        <v>4307.7403000000004</v>
      </c>
      <c r="E9" s="145">
        <v>25260</v>
      </c>
      <c r="F9" s="145">
        <v>525.02</v>
      </c>
      <c r="G9" s="145">
        <v>814095</v>
      </c>
      <c r="H9" s="145">
        <v>16790.040400000002</v>
      </c>
      <c r="I9" s="145">
        <v>102803</v>
      </c>
      <c r="J9" s="145">
        <v>2140.6479290000002</v>
      </c>
      <c r="K9" s="145">
        <v>0</v>
      </c>
      <c r="L9" s="145">
        <v>0</v>
      </c>
      <c r="M9" s="145">
        <v>0</v>
      </c>
      <c r="N9" s="145">
        <v>0</v>
      </c>
    </row>
    <row r="10" spans="1:14" s="264" customFormat="1" ht="27" customHeight="1" x14ac:dyDescent="0.2">
      <c r="A10" s="143" t="s">
        <v>960</v>
      </c>
      <c r="B10" s="163">
        <v>23</v>
      </c>
      <c r="C10" s="145">
        <v>193802</v>
      </c>
      <c r="D10" s="145">
        <v>4082.3089</v>
      </c>
      <c r="E10" s="145">
        <v>19100</v>
      </c>
      <c r="F10" s="145">
        <v>399.24</v>
      </c>
      <c r="G10" s="145">
        <v>554357</v>
      </c>
      <c r="H10" s="145">
        <v>11477.779759999999</v>
      </c>
      <c r="I10" s="145">
        <v>59617</v>
      </c>
      <c r="J10" s="145">
        <v>1260.5093810000001</v>
      </c>
      <c r="K10" s="145">
        <v>0</v>
      </c>
      <c r="L10" s="145">
        <v>0</v>
      </c>
      <c r="M10" s="145">
        <v>0</v>
      </c>
      <c r="N10" s="145">
        <v>0</v>
      </c>
    </row>
    <row r="11" spans="1:14" s="264" customFormat="1" ht="27" customHeight="1" x14ac:dyDescent="0.2">
      <c r="A11" s="143" t="s">
        <v>1066</v>
      </c>
      <c r="B11" s="163">
        <v>21</v>
      </c>
      <c r="C11" s="145">
        <v>65635</v>
      </c>
      <c r="D11" s="145">
        <v>1339.4258</v>
      </c>
      <c r="E11" s="145">
        <v>5447</v>
      </c>
      <c r="F11" s="145">
        <v>112.12</v>
      </c>
      <c r="G11" s="145">
        <v>434187</v>
      </c>
      <c r="H11" s="145">
        <v>8836.022336</v>
      </c>
      <c r="I11" s="145">
        <v>65722</v>
      </c>
      <c r="J11" s="145">
        <v>1365.007214</v>
      </c>
      <c r="K11" s="145">
        <v>0</v>
      </c>
      <c r="L11" s="145">
        <v>0</v>
      </c>
      <c r="M11" s="145">
        <v>0</v>
      </c>
      <c r="N11" s="145">
        <v>0</v>
      </c>
    </row>
    <row r="12" spans="1:14" s="264" customFormat="1" ht="27" customHeight="1" x14ac:dyDescent="0.2">
      <c r="A12" s="250" t="s">
        <v>946</v>
      </c>
      <c r="B12" s="272"/>
      <c r="C12" s="274"/>
      <c r="D12" s="249"/>
      <c r="E12" s="249"/>
      <c r="F12" s="249"/>
      <c r="G12" s="274"/>
      <c r="H12" s="249"/>
      <c r="I12" s="274"/>
      <c r="J12" s="249"/>
      <c r="K12" s="249"/>
      <c r="L12" s="249"/>
      <c r="M12" s="249"/>
      <c r="N12" s="249"/>
    </row>
    <row r="13" spans="1:14" s="264" customFormat="1" ht="18" customHeight="1" x14ac:dyDescent="0.2">
      <c r="A13" s="1071" t="s">
        <v>1077</v>
      </c>
      <c r="B13" s="1071"/>
      <c r="C13" s="1071"/>
      <c r="D13" s="1071"/>
      <c r="E13" s="1071"/>
      <c r="F13" s="1071"/>
      <c r="G13" s="1071"/>
      <c r="H13" s="1071"/>
      <c r="I13" s="1071"/>
      <c r="J13" s="1071"/>
      <c r="K13" s="1071"/>
      <c r="L13" s="1071"/>
      <c r="M13" s="1071"/>
      <c r="N13" s="1071"/>
    </row>
    <row r="14" spans="1:14" s="264" customFormat="1" ht="19.5" customHeight="1" x14ac:dyDescent="0.2">
      <c r="A14" s="1072" t="s">
        <v>394</v>
      </c>
      <c r="B14" s="1072"/>
      <c r="C14" s="1072"/>
      <c r="D14" s="1072"/>
      <c r="E14" s="1072"/>
      <c r="F14" s="1072"/>
      <c r="G14" s="1072"/>
      <c r="H14" s="1072"/>
      <c r="I14" s="1072"/>
      <c r="J14" s="1072"/>
      <c r="K14" s="1072"/>
      <c r="L14" s="1072"/>
      <c r="M14" s="1072"/>
      <c r="N14" s="1072"/>
    </row>
    <row r="15" spans="1:14" s="264" customFormat="1" ht="27.6" customHeight="1" x14ac:dyDescent="0.2"/>
  </sheetData>
  <mergeCells count="14">
    <mergeCell ref="A14:N14"/>
    <mergeCell ref="K3:L3"/>
    <mergeCell ref="M3:N3"/>
    <mergeCell ref="A13:N13"/>
    <mergeCell ref="A1:M1"/>
    <mergeCell ref="A2:A4"/>
    <mergeCell ref="B2:B4"/>
    <mergeCell ref="C2:F2"/>
    <mergeCell ref="G2:J2"/>
    <mergeCell ref="K2:N2"/>
    <mergeCell ref="C3:D3"/>
    <mergeCell ref="E3:F3"/>
    <mergeCell ref="G3:H3"/>
    <mergeCell ref="I3:J3"/>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Normal="100" workbookViewId="0">
      <selection activeCell="G31" sqref="G31"/>
    </sheetView>
  </sheetViews>
  <sheetFormatPr defaultRowHeight="12.75" x14ac:dyDescent="0.2"/>
  <cols>
    <col min="1" max="1" width="14.7109375" bestFit="1" customWidth="1"/>
    <col min="2" max="2" width="16.5703125" bestFit="1" customWidth="1"/>
    <col min="3" max="6" width="12.140625" bestFit="1" customWidth="1"/>
    <col min="7" max="7" width="11.28515625" customWidth="1"/>
    <col min="8" max="8" width="22.140625" bestFit="1" customWidth="1"/>
    <col min="9" max="9" width="4.7109375" bestFit="1" customWidth="1"/>
  </cols>
  <sheetData>
    <row r="1" spans="1:8" ht="15" customHeight="1" x14ac:dyDescent="0.2">
      <c r="A1" s="1120" t="s">
        <v>901</v>
      </c>
      <c r="B1" s="1120"/>
      <c r="C1" s="1120"/>
      <c r="D1" s="1120"/>
      <c r="E1" s="1120"/>
      <c r="F1" s="1120"/>
      <c r="G1" s="1120"/>
      <c r="H1" s="1120"/>
    </row>
    <row r="2" spans="1:8" ht="15" customHeight="1" x14ac:dyDescent="0.2">
      <c r="A2" s="283"/>
      <c r="B2" s="283"/>
      <c r="C2" s="283"/>
      <c r="D2" s="283"/>
      <c r="E2" s="283"/>
      <c r="F2" s="283"/>
      <c r="G2" s="287" t="s">
        <v>891</v>
      </c>
      <c r="H2" s="283"/>
    </row>
    <row r="3" spans="1:8" s="264" customFormat="1" ht="18" customHeight="1" x14ac:dyDescent="0.2">
      <c r="A3" s="1113" t="s">
        <v>85</v>
      </c>
      <c r="B3" s="1118" t="s">
        <v>114</v>
      </c>
      <c r="C3" s="1119"/>
      <c r="D3" s="1118" t="s">
        <v>115</v>
      </c>
      <c r="E3" s="1119"/>
      <c r="F3" s="1118" t="s">
        <v>116</v>
      </c>
      <c r="G3" s="1119"/>
    </row>
    <row r="4" spans="1:8" s="264" customFormat="1" ht="37.5" customHeight="1" x14ac:dyDescent="0.2">
      <c r="A4" s="1115"/>
      <c r="B4" s="281" t="s">
        <v>350</v>
      </c>
      <c r="C4" s="265" t="s">
        <v>395</v>
      </c>
      <c r="D4" s="281" t="s">
        <v>350</v>
      </c>
      <c r="E4" s="265" t="s">
        <v>395</v>
      </c>
      <c r="F4" s="265" t="s">
        <v>396</v>
      </c>
      <c r="G4" s="265" t="s">
        <v>395</v>
      </c>
    </row>
    <row r="5" spans="1:8" s="264" customFormat="1" ht="18" customHeight="1" x14ac:dyDescent="0.2">
      <c r="A5" s="143" t="s">
        <v>72</v>
      </c>
      <c r="B5" s="361">
        <v>1417.0222240000001</v>
      </c>
      <c r="C5" s="361">
        <v>23.052129999999998</v>
      </c>
      <c r="D5" s="361">
        <v>1400.2491</v>
      </c>
      <c r="E5" s="361">
        <v>20.05797746</v>
      </c>
      <c r="F5" s="362">
        <v>0</v>
      </c>
      <c r="G5" s="362">
        <v>0</v>
      </c>
    </row>
    <row r="6" spans="1:8" s="264" customFormat="1" ht="18" customHeight="1" x14ac:dyDescent="0.2">
      <c r="A6" s="143" t="s">
        <v>75</v>
      </c>
      <c r="B6" s="361">
        <f>SUM(B7:B11)</f>
        <v>242.73853199999999</v>
      </c>
      <c r="C6" s="361">
        <f t="shared" ref="C6:G6" si="0">SUM(C7:C11)</f>
        <v>2.2298960000000001</v>
      </c>
      <c r="D6" s="361">
        <f t="shared" si="0"/>
        <v>259.91594701999998</v>
      </c>
      <c r="E6" s="361">
        <f t="shared" si="0"/>
        <v>1.7596043199999998</v>
      </c>
      <c r="F6" s="362">
        <f t="shared" si="0"/>
        <v>0</v>
      </c>
      <c r="G6" s="362">
        <f t="shared" si="0"/>
        <v>0</v>
      </c>
    </row>
    <row r="7" spans="1:8" s="264" customFormat="1" ht="18" customHeight="1" x14ac:dyDescent="0.2">
      <c r="A7" s="143" t="s">
        <v>74</v>
      </c>
      <c r="B7" s="361">
        <v>100.356579</v>
      </c>
      <c r="C7" s="361">
        <v>0.31318800000000002</v>
      </c>
      <c r="D7" s="361">
        <v>78.215149999999994</v>
      </c>
      <c r="E7" s="361">
        <v>0.38330288000000001</v>
      </c>
      <c r="F7" s="362">
        <v>0</v>
      </c>
      <c r="G7" s="362">
        <v>0</v>
      </c>
    </row>
    <row r="8" spans="1:8" s="264" customFormat="1" ht="18" customHeight="1" x14ac:dyDescent="0.2">
      <c r="A8" s="143" t="s">
        <v>73</v>
      </c>
      <c r="B8" s="361">
        <v>50.891993999999997</v>
      </c>
      <c r="C8" s="361">
        <v>4.7840000000000001E-2</v>
      </c>
      <c r="D8" s="361">
        <v>51.993362500000003</v>
      </c>
      <c r="E8" s="361">
        <v>0.26414280000000001</v>
      </c>
      <c r="F8" s="362">
        <v>0</v>
      </c>
      <c r="G8" s="362">
        <v>0</v>
      </c>
    </row>
    <row r="9" spans="1:8" s="264" customFormat="1" ht="18" customHeight="1" x14ac:dyDescent="0.2">
      <c r="A9" s="143" t="s">
        <v>799</v>
      </c>
      <c r="B9" s="361">
        <v>40.929543000000002</v>
      </c>
      <c r="C9" s="361">
        <v>0.73642099999999999</v>
      </c>
      <c r="D9" s="361">
        <v>48.623053499999997</v>
      </c>
      <c r="E9" s="361">
        <v>0.33827309999999999</v>
      </c>
      <c r="F9" s="362">
        <v>0</v>
      </c>
      <c r="G9" s="362">
        <v>0</v>
      </c>
    </row>
    <row r="10" spans="1:8" s="264" customFormat="1" ht="18" customHeight="1" x14ac:dyDescent="0.2">
      <c r="A10" s="143" t="s">
        <v>960</v>
      </c>
      <c r="B10" s="361">
        <v>25.355761000000001</v>
      </c>
      <c r="C10" s="361">
        <v>3.3484E-2</v>
      </c>
      <c r="D10" s="361">
        <v>42.119494000000003</v>
      </c>
      <c r="E10" s="361">
        <v>0.17433314</v>
      </c>
      <c r="F10" s="362">
        <v>0</v>
      </c>
      <c r="G10" s="362">
        <v>0</v>
      </c>
    </row>
    <row r="11" spans="1:8" s="264" customFormat="1" ht="18" customHeight="1" x14ac:dyDescent="0.2">
      <c r="A11" s="143" t="s">
        <v>1066</v>
      </c>
      <c r="B11" s="361">
        <v>25.204654999999999</v>
      </c>
      <c r="C11" s="361">
        <v>1.0989629999999999</v>
      </c>
      <c r="D11" s="361">
        <v>38.964887019999999</v>
      </c>
      <c r="E11" s="361">
        <v>0.59955239999999999</v>
      </c>
      <c r="F11" s="362">
        <v>0</v>
      </c>
      <c r="G11" s="362">
        <v>0</v>
      </c>
    </row>
    <row r="12" spans="1:8" s="264" customFormat="1" ht="18" customHeight="1" x14ac:dyDescent="0.2">
      <c r="A12" s="250" t="s">
        <v>946</v>
      </c>
      <c r="B12" s="284"/>
      <c r="C12" s="284"/>
      <c r="D12" s="284"/>
      <c r="E12" s="284"/>
      <c r="F12" s="288"/>
      <c r="G12" s="288"/>
    </row>
    <row r="13" spans="1:8" s="264" customFormat="1" ht="18" customHeight="1" x14ac:dyDescent="0.2">
      <c r="A13" s="1141" t="s">
        <v>1077</v>
      </c>
      <c r="B13" s="1141"/>
      <c r="C13" s="1141"/>
      <c r="D13" s="1141"/>
      <c r="E13" s="1141"/>
      <c r="F13" s="1141"/>
      <c r="G13" s="1141"/>
    </row>
    <row r="14" spans="1:8" s="264" customFormat="1" ht="19.5" customHeight="1" x14ac:dyDescent="0.2">
      <c r="A14" s="1140" t="s">
        <v>849</v>
      </c>
      <c r="B14" s="1140"/>
      <c r="C14" s="1140"/>
      <c r="D14" s="1140"/>
      <c r="E14" s="1140"/>
      <c r="F14" s="1140"/>
      <c r="G14" s="1140"/>
    </row>
    <row r="15" spans="1:8" s="264" customFormat="1" ht="28.35" customHeight="1" x14ac:dyDescent="0.2"/>
  </sheetData>
  <mergeCells count="7">
    <mergeCell ref="A14:G14"/>
    <mergeCell ref="A13:G13"/>
    <mergeCell ref="A1:H1"/>
    <mergeCell ref="A3:A4"/>
    <mergeCell ref="B3:C3"/>
    <mergeCell ref="D3:E3"/>
    <mergeCell ref="F3:G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election activeCell="F4" sqref="F4"/>
    </sheetView>
  </sheetViews>
  <sheetFormatPr defaultRowHeight="12.75" x14ac:dyDescent="0.2"/>
  <cols>
    <col min="1" max="5" width="12.140625" bestFit="1" customWidth="1"/>
    <col min="6" max="6" width="16.140625" customWidth="1"/>
    <col min="7" max="7" width="4.85546875" bestFit="1" customWidth="1"/>
  </cols>
  <sheetData>
    <row r="1" spans="1:8" ht="15" customHeight="1" x14ac:dyDescent="0.2">
      <c r="A1" s="1068" t="s">
        <v>16</v>
      </c>
      <c r="B1" s="1068"/>
      <c r="C1" s="1068"/>
      <c r="D1" s="1068"/>
    </row>
    <row r="2" spans="1:8" s="264" customFormat="1" ht="51" customHeight="1" x14ac:dyDescent="0.2">
      <c r="A2" s="265" t="s">
        <v>109</v>
      </c>
      <c r="B2" s="266" t="s">
        <v>1071</v>
      </c>
      <c r="C2" s="266" t="s">
        <v>1072</v>
      </c>
      <c r="D2" s="266" t="s">
        <v>1073</v>
      </c>
      <c r="E2" s="280" t="s">
        <v>933</v>
      </c>
      <c r="F2" s="280" t="s">
        <v>932</v>
      </c>
    </row>
    <row r="3" spans="1:8" s="264" customFormat="1" x14ac:dyDescent="0.2">
      <c r="A3" s="289" t="s">
        <v>72</v>
      </c>
      <c r="B3" s="273">
        <v>1905516.99</v>
      </c>
      <c r="C3" s="273">
        <v>1933046.1599999997</v>
      </c>
      <c r="D3" s="267">
        <v>-27529.170000000013</v>
      </c>
      <c r="E3" s="270">
        <v>-3041.5499999999993</v>
      </c>
      <c r="F3" s="270">
        <v>245112.63</v>
      </c>
    </row>
    <row r="4" spans="1:8" s="264" customFormat="1" ht="18" customHeight="1" x14ac:dyDescent="0.2">
      <c r="A4" s="143" t="s">
        <v>75</v>
      </c>
      <c r="B4" s="150">
        <f>SUM(B5:B9)</f>
        <v>826593.84</v>
      </c>
      <c r="C4" s="150">
        <f t="shared" ref="C4:E4" si="0">SUM(C5:C9)</f>
        <v>769618.40999999992</v>
      </c>
      <c r="D4" s="145">
        <f t="shared" si="0"/>
        <v>56975.43</v>
      </c>
      <c r="E4" s="163">
        <f t="shared" si="0"/>
        <v>7620.09</v>
      </c>
      <c r="F4" s="163">
        <f>F9</f>
        <v>252732.72</v>
      </c>
      <c r="H4" s="290"/>
    </row>
    <row r="5" spans="1:8" s="264" customFormat="1" ht="18" customHeight="1" x14ac:dyDescent="0.2">
      <c r="A5" s="143" t="s">
        <v>74</v>
      </c>
      <c r="B5" s="150">
        <v>144753.65</v>
      </c>
      <c r="C5" s="150">
        <v>159612.19</v>
      </c>
      <c r="D5" s="145">
        <v>-14858.54</v>
      </c>
      <c r="E5" s="163">
        <v>-1961.18</v>
      </c>
      <c r="F5" s="163">
        <v>243151.45</v>
      </c>
    </row>
    <row r="6" spans="1:8" s="264" customFormat="1" ht="18" customHeight="1" x14ac:dyDescent="0.2">
      <c r="A6" s="143" t="s">
        <v>73</v>
      </c>
      <c r="B6" s="150">
        <v>150169.19</v>
      </c>
      <c r="C6" s="150">
        <v>157525.04</v>
      </c>
      <c r="D6" s="145">
        <v>-7355.85</v>
      </c>
      <c r="E6" s="163">
        <v>-972.51</v>
      </c>
      <c r="F6" s="163">
        <v>242178.94</v>
      </c>
    </row>
    <row r="7" spans="1:8" s="264" customFormat="1" ht="18" customHeight="1" x14ac:dyDescent="0.2">
      <c r="A7" s="143" t="s">
        <v>799</v>
      </c>
      <c r="B7" s="150">
        <v>202141.05</v>
      </c>
      <c r="C7" s="150">
        <v>176131.62</v>
      </c>
      <c r="D7" s="145">
        <v>26009.43</v>
      </c>
      <c r="E7" s="163">
        <v>3440.94</v>
      </c>
      <c r="F7" s="163">
        <v>245619.88</v>
      </c>
    </row>
    <row r="8" spans="1:8" s="264" customFormat="1" ht="18" customHeight="1" x14ac:dyDescent="0.2">
      <c r="A8" s="143" t="s">
        <v>960</v>
      </c>
      <c r="B8" s="150">
        <v>151569.69</v>
      </c>
      <c r="C8" s="150">
        <v>148268.25</v>
      </c>
      <c r="D8" s="145">
        <v>3301.44</v>
      </c>
      <c r="E8" s="163">
        <v>450.99</v>
      </c>
      <c r="F8" s="163">
        <v>246070.87</v>
      </c>
    </row>
    <row r="9" spans="1:8" s="264" customFormat="1" ht="18" customHeight="1" x14ac:dyDescent="0.2">
      <c r="A9" s="143" t="s">
        <v>1066</v>
      </c>
      <c r="B9" s="150">
        <v>177960.26</v>
      </c>
      <c r="C9" s="150">
        <v>128081.31</v>
      </c>
      <c r="D9" s="145">
        <v>49878.95</v>
      </c>
      <c r="E9" s="163">
        <v>6661.85</v>
      </c>
      <c r="F9" s="163">
        <v>252732.72</v>
      </c>
    </row>
    <row r="10" spans="1:8" s="264" customFormat="1" ht="18" customHeight="1" x14ac:dyDescent="0.2">
      <c r="A10" s="250" t="s">
        <v>946</v>
      </c>
      <c r="B10" s="274"/>
      <c r="C10" s="274"/>
      <c r="D10" s="249"/>
      <c r="E10" s="272"/>
      <c r="F10" s="272"/>
    </row>
    <row r="11" spans="1:8" s="264" customFormat="1" ht="18" customHeight="1" x14ac:dyDescent="0.2">
      <c r="A11" s="1071" t="s">
        <v>1077</v>
      </c>
      <c r="B11" s="1071"/>
      <c r="C11" s="1071"/>
      <c r="D11" s="1071"/>
      <c r="E11" s="1071"/>
      <c r="F11" s="1071"/>
    </row>
    <row r="12" spans="1:8" s="264" customFormat="1" ht="18.75" customHeight="1" x14ac:dyDescent="0.2">
      <c r="A12" s="1072" t="s">
        <v>397</v>
      </c>
      <c r="B12" s="1072"/>
      <c r="C12" s="1072"/>
      <c r="D12" s="1072"/>
      <c r="E12" s="1072"/>
      <c r="F12" s="1072"/>
    </row>
    <row r="13" spans="1:8" s="264" customFormat="1" ht="28.35" customHeight="1" x14ac:dyDescent="0.2"/>
  </sheetData>
  <mergeCells count="3">
    <mergeCell ref="A1:D1"/>
    <mergeCell ref="A11:F11"/>
    <mergeCell ref="A12:F1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G31" sqref="G31"/>
    </sheetView>
  </sheetViews>
  <sheetFormatPr defaultRowHeight="12.75" x14ac:dyDescent="0.2"/>
  <cols>
    <col min="1" max="1" width="14.85546875" bestFit="1" customWidth="1"/>
    <col min="2" max="5" width="14.7109375" bestFit="1" customWidth="1"/>
    <col min="6" max="6" width="16.42578125" bestFit="1" customWidth="1"/>
    <col min="8" max="8" width="11.28515625" customWidth="1"/>
  </cols>
  <sheetData>
    <row r="1" spans="1:6" x14ac:dyDescent="0.2">
      <c r="A1" s="291" t="s">
        <v>904</v>
      </c>
      <c r="B1" s="291"/>
      <c r="C1" s="291"/>
      <c r="D1" s="291"/>
      <c r="E1" s="291"/>
      <c r="F1" s="291"/>
    </row>
    <row r="2" spans="1:6" s="243" customFormat="1" ht="114.75" x14ac:dyDescent="0.2">
      <c r="A2" s="261" t="s">
        <v>85</v>
      </c>
      <c r="B2" s="280" t="s">
        <v>953</v>
      </c>
      <c r="C2" s="280" t="s">
        <v>954</v>
      </c>
      <c r="D2" s="280" t="s">
        <v>955</v>
      </c>
      <c r="E2" s="280" t="s">
        <v>398</v>
      </c>
      <c r="F2" s="280" t="s">
        <v>399</v>
      </c>
    </row>
    <row r="3" spans="1:6" s="243" customFormat="1" ht="18" customHeight="1" x14ac:dyDescent="0.2">
      <c r="A3" s="262" t="s">
        <v>72</v>
      </c>
      <c r="B3" s="276">
        <v>48006.398270333913</v>
      </c>
      <c r="C3" s="276">
        <v>47852</v>
      </c>
      <c r="D3" s="277">
        <v>2490223</v>
      </c>
      <c r="E3" s="292">
        <f t="shared" ref="E3:E9" si="0">(B3/D3)*100</f>
        <v>1.9277951520941663</v>
      </c>
      <c r="F3" s="292">
        <f t="shared" ref="F3:F9" si="1">(C3/D3)*100</f>
        <v>1.9215949736228441</v>
      </c>
    </row>
    <row r="4" spans="1:6" s="243" customFormat="1" x14ac:dyDescent="0.2">
      <c r="A4" s="262" t="s">
        <v>671</v>
      </c>
      <c r="B4" s="276">
        <f>B9</f>
        <v>74027.297051521688</v>
      </c>
      <c r="C4" s="276">
        <f t="shared" ref="C4:D4" si="2">C9</f>
        <v>73826</v>
      </c>
      <c r="D4" s="277">
        <f t="shared" si="2"/>
        <v>3317805</v>
      </c>
      <c r="E4" s="292">
        <f t="shared" ref="E4" si="3">(B4/D4)*100</f>
        <v>2.2312130173871485</v>
      </c>
      <c r="F4" s="292">
        <f t="shared" ref="F4" si="4">(C4/D4)*100</f>
        <v>2.2251458419045123</v>
      </c>
    </row>
    <row r="5" spans="1:6" s="243" customFormat="1" x14ac:dyDescent="0.2">
      <c r="A5" s="262" t="s">
        <v>74</v>
      </c>
      <c r="B5" s="276">
        <v>57100</v>
      </c>
      <c r="C5" s="276">
        <v>56923</v>
      </c>
      <c r="D5" s="277">
        <v>2819841</v>
      </c>
      <c r="E5" s="292">
        <f t="shared" si="0"/>
        <v>2.0249368670077499</v>
      </c>
      <c r="F5" s="292">
        <f t="shared" si="1"/>
        <v>2.0186599173499498</v>
      </c>
    </row>
    <row r="6" spans="1:6" s="243" customFormat="1" x14ac:dyDescent="0.2">
      <c r="A6" s="296" t="s">
        <v>73</v>
      </c>
      <c r="B6" s="297">
        <v>60027</v>
      </c>
      <c r="C6" s="297">
        <v>59869</v>
      </c>
      <c r="D6" s="298">
        <v>2743734</v>
      </c>
      <c r="E6" s="299">
        <f t="shared" si="0"/>
        <v>2.1877849674932044</v>
      </c>
      <c r="F6" s="299">
        <f t="shared" si="1"/>
        <v>2.1820263917712137</v>
      </c>
    </row>
    <row r="7" spans="1:6" s="243" customFormat="1" x14ac:dyDescent="0.2">
      <c r="A7" s="300" t="s">
        <v>799</v>
      </c>
      <c r="B7" s="293">
        <v>62137.931794577897</v>
      </c>
      <c r="C7" s="293">
        <v>61974.282086353691</v>
      </c>
      <c r="D7" s="294">
        <v>2979826</v>
      </c>
      <c r="E7" s="295">
        <f t="shared" si="0"/>
        <v>2.0852872548456824</v>
      </c>
      <c r="F7" s="295">
        <f t="shared" si="1"/>
        <v>2.0797953332293124</v>
      </c>
    </row>
    <row r="8" spans="1:6" s="243" customFormat="1" x14ac:dyDescent="0.2">
      <c r="A8" s="262" t="s">
        <v>960</v>
      </c>
      <c r="B8" s="276">
        <v>63228</v>
      </c>
      <c r="C8" s="276">
        <v>63035</v>
      </c>
      <c r="D8" s="277">
        <v>3167785</v>
      </c>
      <c r="E8" s="292">
        <f t="shared" ref="E8" si="5">(B8/D8)*100</f>
        <v>1.9959687920739571</v>
      </c>
      <c r="F8" s="292">
        <f t="shared" ref="F8" si="6">(C8/D8)*100</f>
        <v>1.9898762068764138</v>
      </c>
    </row>
    <row r="9" spans="1:6" s="243" customFormat="1" x14ac:dyDescent="0.2">
      <c r="A9" s="262" t="s">
        <v>1066</v>
      </c>
      <c r="B9" s="276">
        <v>74027.297051521688</v>
      </c>
      <c r="C9" s="276">
        <v>73826</v>
      </c>
      <c r="D9" s="277">
        <v>3317805</v>
      </c>
      <c r="E9" s="292">
        <f t="shared" si="0"/>
        <v>2.2312130173871485</v>
      </c>
      <c r="F9" s="292">
        <f t="shared" si="1"/>
        <v>2.2251458419045123</v>
      </c>
    </row>
    <row r="10" spans="1:6" s="243" customFormat="1" ht="14.25" customHeight="1" x14ac:dyDescent="0.2">
      <c r="A10" s="301" t="s">
        <v>46</v>
      </c>
      <c r="B10" s="302"/>
      <c r="C10" s="302"/>
      <c r="D10" s="302"/>
      <c r="E10" s="302"/>
      <c r="F10" s="302"/>
    </row>
    <row r="11" spans="1:6" s="243" customFormat="1" ht="14.25" customHeight="1" x14ac:dyDescent="0.2">
      <c r="A11" s="303" t="s">
        <v>833</v>
      </c>
      <c r="B11" s="302"/>
      <c r="C11" s="302"/>
      <c r="D11" s="302"/>
      <c r="E11" s="302"/>
      <c r="F11" s="302"/>
    </row>
    <row r="12" spans="1:6" s="243" customFormat="1" ht="14.25" customHeight="1" x14ac:dyDescent="0.2">
      <c r="A12" s="303" t="s">
        <v>834</v>
      </c>
      <c r="B12" s="302"/>
      <c r="C12" s="302"/>
      <c r="D12" s="302"/>
      <c r="E12" s="302"/>
      <c r="F12" s="302"/>
    </row>
    <row r="13" spans="1:6" s="243" customFormat="1" ht="14.25" customHeight="1" x14ac:dyDescent="0.2">
      <c r="A13" s="303" t="s">
        <v>835</v>
      </c>
      <c r="B13" s="302"/>
      <c r="C13" s="302"/>
      <c r="D13" s="302"/>
      <c r="E13" s="302"/>
      <c r="F13" s="302"/>
    </row>
    <row r="14" spans="1:6" ht="14.25" customHeight="1" x14ac:dyDescent="0.2">
      <c r="A14" s="1071" t="s">
        <v>1077</v>
      </c>
      <c r="B14" s="1071"/>
      <c r="C14" s="1071"/>
      <c r="D14" s="1071"/>
      <c r="E14" s="1071"/>
      <c r="F14" s="1071"/>
    </row>
    <row r="15" spans="1:6" ht="14.25" customHeight="1" x14ac:dyDescent="0.2">
      <c r="A15" s="1152" t="s">
        <v>56</v>
      </c>
      <c r="B15" s="1152"/>
      <c r="C15" s="1152"/>
      <c r="D15" s="1152"/>
      <c r="E15" s="1152"/>
      <c r="F15" s="1152"/>
    </row>
    <row r="16" spans="1:6" ht="14.25" customHeight="1" x14ac:dyDescent="0.2"/>
  </sheetData>
  <mergeCells count="2">
    <mergeCell ref="A15:F15"/>
    <mergeCell ref="A14:F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
  <sheetViews>
    <sheetView zoomScaleNormal="100" workbookViewId="0">
      <selection activeCell="G31" sqref="G31"/>
    </sheetView>
  </sheetViews>
  <sheetFormatPr defaultRowHeight="12.75" x14ac:dyDescent="0.2"/>
  <cols>
    <col min="1" max="1" width="11.7109375" bestFit="1" customWidth="1"/>
    <col min="2" max="2" width="7" bestFit="1" customWidth="1"/>
    <col min="3" max="3" width="9.7109375" bestFit="1" customWidth="1"/>
    <col min="4" max="4" width="7" bestFit="1" customWidth="1"/>
    <col min="5" max="5" width="10" bestFit="1" customWidth="1"/>
    <col min="6" max="6" width="7" bestFit="1" customWidth="1"/>
    <col min="7" max="7" width="10.5703125" bestFit="1" customWidth="1"/>
    <col min="8" max="8" width="6.5703125" bestFit="1" customWidth="1"/>
    <col min="9" max="9" width="10" bestFit="1" customWidth="1"/>
    <col min="10" max="10" width="7.42578125" bestFit="1" customWidth="1"/>
    <col min="11" max="11" width="9.7109375" bestFit="1" customWidth="1"/>
    <col min="12" max="12" width="6.85546875" bestFit="1" customWidth="1"/>
    <col min="13" max="13" width="9.5703125" bestFit="1" customWidth="1"/>
    <col min="14" max="14" width="6.85546875" bestFit="1" customWidth="1"/>
    <col min="15" max="15" width="12.42578125" bestFit="1" customWidth="1"/>
    <col min="16" max="16" width="7" bestFit="1" customWidth="1"/>
    <col min="17" max="17" width="10.7109375" bestFit="1" customWidth="1"/>
    <col min="18" max="18" width="6.7109375" bestFit="1" customWidth="1"/>
    <col min="19" max="19" width="10.140625" bestFit="1" customWidth="1"/>
    <col min="20" max="20" width="6.5703125" bestFit="1" customWidth="1"/>
    <col min="21" max="21" width="12.42578125" bestFit="1" customWidth="1"/>
    <col min="22" max="22" width="6.5703125" bestFit="1" customWidth="1"/>
    <col min="23" max="23" width="10.28515625" bestFit="1" customWidth="1"/>
    <col min="24" max="24" width="6.7109375" bestFit="1" customWidth="1"/>
    <col min="25" max="25" width="10.140625" bestFit="1" customWidth="1"/>
    <col min="26" max="26" width="6.5703125" bestFit="1" customWidth="1"/>
    <col min="27" max="27" width="10.85546875" bestFit="1" customWidth="1"/>
    <col min="28" max="28" width="6.7109375" bestFit="1" customWidth="1"/>
    <col min="29" max="29" width="12.85546875" bestFit="1" customWidth="1"/>
    <col min="30" max="30" width="4.7109375" bestFit="1" customWidth="1"/>
  </cols>
  <sheetData>
    <row r="1" spans="1:29" ht="15" customHeight="1" x14ac:dyDescent="0.2">
      <c r="A1" s="1073" t="s">
        <v>17</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row>
    <row r="2" spans="1:29" s="140" customFormat="1" ht="51" customHeight="1" x14ac:dyDescent="0.2">
      <c r="A2" s="1077" t="s">
        <v>400</v>
      </c>
      <c r="B2" s="1084" t="s">
        <v>401</v>
      </c>
      <c r="C2" s="1086"/>
      <c r="D2" s="1153" t="s">
        <v>402</v>
      </c>
      <c r="E2" s="1154"/>
      <c r="F2" s="1153" t="s">
        <v>403</v>
      </c>
      <c r="G2" s="1154"/>
      <c r="H2" s="1153" t="s">
        <v>404</v>
      </c>
      <c r="I2" s="1154"/>
      <c r="J2" s="1084" t="s">
        <v>405</v>
      </c>
      <c r="K2" s="1086"/>
      <c r="L2" s="1084" t="s">
        <v>406</v>
      </c>
      <c r="M2" s="1086"/>
      <c r="N2" s="1153" t="s">
        <v>407</v>
      </c>
      <c r="O2" s="1154"/>
      <c r="P2" s="1084" t="s">
        <v>408</v>
      </c>
      <c r="Q2" s="1086"/>
      <c r="R2" s="1084" t="s">
        <v>181</v>
      </c>
      <c r="S2" s="1086"/>
      <c r="T2" s="1153" t="s">
        <v>409</v>
      </c>
      <c r="U2" s="1154"/>
      <c r="V2" s="1153" t="s">
        <v>410</v>
      </c>
      <c r="W2" s="1154"/>
      <c r="X2" s="1153" t="s">
        <v>411</v>
      </c>
      <c r="Y2" s="1154"/>
      <c r="Z2" s="1084" t="s">
        <v>177</v>
      </c>
      <c r="AA2" s="1086"/>
      <c r="AB2" s="1084" t="s">
        <v>67</v>
      </c>
      <c r="AC2" s="1086"/>
    </row>
    <row r="3" spans="1:29" s="140" customFormat="1" ht="51.75" customHeight="1" x14ac:dyDescent="0.2">
      <c r="A3" s="1079"/>
      <c r="B3" s="141" t="s">
        <v>412</v>
      </c>
      <c r="C3" s="142" t="s">
        <v>644</v>
      </c>
      <c r="D3" s="141" t="s">
        <v>412</v>
      </c>
      <c r="E3" s="142" t="s">
        <v>90</v>
      </c>
      <c r="F3" s="141" t="s">
        <v>412</v>
      </c>
      <c r="G3" s="142" t="s">
        <v>90</v>
      </c>
      <c r="H3" s="141" t="s">
        <v>412</v>
      </c>
      <c r="I3" s="142" t="s">
        <v>90</v>
      </c>
      <c r="J3" s="141" t="s">
        <v>412</v>
      </c>
      <c r="K3" s="142" t="s">
        <v>90</v>
      </c>
      <c r="L3" s="141" t="s">
        <v>412</v>
      </c>
      <c r="M3" s="142" t="s">
        <v>90</v>
      </c>
      <c r="N3" s="141" t="s">
        <v>412</v>
      </c>
      <c r="O3" s="142" t="s">
        <v>90</v>
      </c>
      <c r="P3" s="141" t="s">
        <v>412</v>
      </c>
      <c r="Q3" s="142" t="s">
        <v>90</v>
      </c>
      <c r="R3" s="141" t="s">
        <v>412</v>
      </c>
      <c r="S3" s="142" t="s">
        <v>90</v>
      </c>
      <c r="T3" s="141" t="s">
        <v>412</v>
      </c>
      <c r="U3" s="142" t="s">
        <v>90</v>
      </c>
      <c r="V3" s="141" t="s">
        <v>412</v>
      </c>
      <c r="W3" s="142" t="s">
        <v>90</v>
      </c>
      <c r="X3" s="141" t="s">
        <v>412</v>
      </c>
      <c r="Y3" s="142" t="s">
        <v>90</v>
      </c>
      <c r="Z3" s="141" t="s">
        <v>412</v>
      </c>
      <c r="AA3" s="142" t="s">
        <v>90</v>
      </c>
      <c r="AB3" s="141" t="s">
        <v>412</v>
      </c>
      <c r="AC3" s="142" t="s">
        <v>90</v>
      </c>
    </row>
    <row r="4" spans="1:29" s="140" customFormat="1" ht="18" customHeight="1" x14ac:dyDescent="0.2">
      <c r="A4" s="143" t="s">
        <v>72</v>
      </c>
      <c r="B4" s="145">
        <v>9825</v>
      </c>
      <c r="C4" s="150">
        <v>2490223.13</v>
      </c>
      <c r="D4" s="144">
        <v>66</v>
      </c>
      <c r="E4" s="150">
        <v>227791.97</v>
      </c>
      <c r="F4" s="145">
        <v>2079</v>
      </c>
      <c r="G4" s="150">
        <v>832863.69</v>
      </c>
      <c r="H4" s="145">
        <v>208</v>
      </c>
      <c r="I4" s="145">
        <v>38124.839999999997</v>
      </c>
      <c r="J4" s="145">
        <v>25</v>
      </c>
      <c r="K4" s="145">
        <v>1582.04</v>
      </c>
      <c r="L4" s="145">
        <v>693</v>
      </c>
      <c r="M4" s="145">
        <v>2098.92</v>
      </c>
      <c r="N4" s="145">
        <v>1624</v>
      </c>
      <c r="O4" s="150">
        <v>1891137.87</v>
      </c>
      <c r="P4" s="145">
        <v>598</v>
      </c>
      <c r="Q4" s="145">
        <v>88517.75</v>
      </c>
      <c r="R4" s="145">
        <v>121</v>
      </c>
      <c r="S4" s="150">
        <v>412044.02</v>
      </c>
      <c r="T4" s="144">
        <v>788</v>
      </c>
      <c r="U4" s="150">
        <v>1547943.43</v>
      </c>
      <c r="V4" s="144">
        <v>124</v>
      </c>
      <c r="W4" s="150">
        <v>477968.29</v>
      </c>
      <c r="X4" s="144">
        <v>25</v>
      </c>
      <c r="Y4" s="145">
        <v>40702.49</v>
      </c>
      <c r="Z4" s="145">
        <v>25595</v>
      </c>
      <c r="AA4" s="150">
        <v>967716.71</v>
      </c>
      <c r="AB4" s="145">
        <v>41771</v>
      </c>
      <c r="AC4" s="150">
        <v>9018715.1500000004</v>
      </c>
    </row>
    <row r="5" spans="1:29" s="140" customFormat="1" ht="18" customHeight="1" x14ac:dyDescent="0.2">
      <c r="A5" s="143" t="s">
        <v>75</v>
      </c>
      <c r="B5" s="145">
        <f>B10</f>
        <v>10071</v>
      </c>
      <c r="C5" s="150">
        <f t="shared" ref="C5:AC5" si="0">C10</f>
        <v>3317805.32</v>
      </c>
      <c r="D5" s="144">
        <f t="shared" si="0"/>
        <v>66</v>
      </c>
      <c r="E5" s="150">
        <f t="shared" si="0"/>
        <v>361713.46</v>
      </c>
      <c r="F5" s="145">
        <f t="shared" si="0"/>
        <v>2155</v>
      </c>
      <c r="G5" s="150">
        <f t="shared" si="0"/>
        <v>1016525.73</v>
      </c>
      <c r="H5" s="145">
        <f t="shared" si="0"/>
        <v>212</v>
      </c>
      <c r="I5" s="145">
        <f t="shared" si="0"/>
        <v>39604.959999999999</v>
      </c>
      <c r="J5" s="145">
        <f t="shared" si="0"/>
        <v>25</v>
      </c>
      <c r="K5" s="145">
        <f t="shared" si="0"/>
        <v>1760.36</v>
      </c>
      <c r="L5" s="145">
        <f t="shared" si="0"/>
        <v>746</v>
      </c>
      <c r="M5" s="145">
        <f t="shared" si="0"/>
        <v>2879.08</v>
      </c>
      <c r="N5" s="145">
        <f t="shared" si="0"/>
        <v>1636</v>
      </c>
      <c r="O5" s="150">
        <f t="shared" si="0"/>
        <v>2158248.83</v>
      </c>
      <c r="P5" s="145">
        <f t="shared" si="0"/>
        <v>624</v>
      </c>
      <c r="Q5" s="145">
        <f t="shared" si="0"/>
        <v>101890.3</v>
      </c>
      <c r="R5" s="145">
        <f t="shared" si="0"/>
        <v>123</v>
      </c>
      <c r="S5" s="150">
        <f t="shared" si="0"/>
        <v>520463.14</v>
      </c>
      <c r="T5" s="144">
        <f t="shared" si="0"/>
        <v>792</v>
      </c>
      <c r="U5" s="150">
        <f t="shared" si="0"/>
        <v>1834368.24</v>
      </c>
      <c r="V5" s="144">
        <f t="shared" si="0"/>
        <v>119</v>
      </c>
      <c r="W5" s="150">
        <f t="shared" si="0"/>
        <v>524306.98</v>
      </c>
      <c r="X5" s="144">
        <f t="shared" si="0"/>
        <v>26</v>
      </c>
      <c r="Y5" s="145">
        <f t="shared" si="0"/>
        <v>46103.4</v>
      </c>
      <c r="Z5" s="145">
        <f t="shared" si="0"/>
        <v>27256</v>
      </c>
      <c r="AA5" s="150">
        <f t="shared" si="0"/>
        <v>1065804.43</v>
      </c>
      <c r="AB5" s="145">
        <f t="shared" si="0"/>
        <v>43851</v>
      </c>
      <c r="AC5" s="166">
        <f t="shared" si="0"/>
        <v>10991474.23</v>
      </c>
    </row>
    <row r="6" spans="1:29" s="140" customFormat="1" ht="18" customHeight="1" x14ac:dyDescent="0.2">
      <c r="A6" s="143" t="s">
        <v>414</v>
      </c>
      <c r="B6" s="145">
        <v>9916</v>
      </c>
      <c r="C6" s="150">
        <v>2819840.63</v>
      </c>
      <c r="D6" s="144">
        <v>66</v>
      </c>
      <c r="E6" s="150">
        <v>264852.96000000002</v>
      </c>
      <c r="F6" s="145">
        <v>2088</v>
      </c>
      <c r="G6" s="150">
        <v>891652.54</v>
      </c>
      <c r="H6" s="145">
        <v>208</v>
      </c>
      <c r="I6" s="145">
        <v>38313.550000000003</v>
      </c>
      <c r="J6" s="145">
        <v>25</v>
      </c>
      <c r="K6" s="145">
        <v>1678.47</v>
      </c>
      <c r="L6" s="145">
        <v>693</v>
      </c>
      <c r="M6" s="145">
        <v>2287.0300000000002</v>
      </c>
      <c r="N6" s="145">
        <v>1621</v>
      </c>
      <c r="O6" s="150">
        <v>2031625.42</v>
      </c>
      <c r="P6" s="145">
        <v>600</v>
      </c>
      <c r="Q6" s="145">
        <v>92221.83</v>
      </c>
      <c r="R6" s="145">
        <v>121</v>
      </c>
      <c r="S6" s="150">
        <v>484474.78</v>
      </c>
      <c r="T6" s="144">
        <v>790</v>
      </c>
      <c r="U6" s="150">
        <v>1656179.49</v>
      </c>
      <c r="V6" s="144">
        <v>124</v>
      </c>
      <c r="W6" s="150">
        <v>486918.55</v>
      </c>
      <c r="X6" s="144">
        <v>26</v>
      </c>
      <c r="Y6" s="145">
        <v>42889.59</v>
      </c>
      <c r="Z6" s="145">
        <v>25629</v>
      </c>
      <c r="AA6" s="150">
        <v>1000395.04</v>
      </c>
      <c r="AB6" s="145">
        <v>41907</v>
      </c>
      <c r="AC6" s="150">
        <v>9813329.8800000008</v>
      </c>
    </row>
    <row r="7" spans="1:29" s="140" customFormat="1" ht="18" customHeight="1" x14ac:dyDescent="0.2">
      <c r="A7" s="143" t="s">
        <v>413</v>
      </c>
      <c r="B7" s="145">
        <v>9912</v>
      </c>
      <c r="C7" s="150">
        <v>2743734.07</v>
      </c>
      <c r="D7" s="144">
        <v>66</v>
      </c>
      <c r="E7" s="150">
        <v>251650.89</v>
      </c>
      <c r="F7" s="145">
        <v>2098</v>
      </c>
      <c r="G7" s="150">
        <v>869794.25</v>
      </c>
      <c r="H7" s="145">
        <v>210</v>
      </c>
      <c r="I7" s="145">
        <v>38512.69</v>
      </c>
      <c r="J7" s="145">
        <v>25</v>
      </c>
      <c r="K7" s="145">
        <v>1564.8</v>
      </c>
      <c r="L7" s="145">
        <v>698</v>
      </c>
      <c r="M7" s="145">
        <v>2438.62</v>
      </c>
      <c r="N7" s="145">
        <v>1622</v>
      </c>
      <c r="O7" s="150">
        <v>2001267.16</v>
      </c>
      <c r="P7" s="145">
        <v>600</v>
      </c>
      <c r="Q7" s="145">
        <v>96705.97</v>
      </c>
      <c r="R7" s="145">
        <v>121</v>
      </c>
      <c r="S7" s="150">
        <v>496496.67</v>
      </c>
      <c r="T7" s="144">
        <v>790</v>
      </c>
      <c r="U7" s="150">
        <v>1650619.6</v>
      </c>
      <c r="V7" s="144">
        <v>112</v>
      </c>
      <c r="W7" s="150">
        <v>493260.74</v>
      </c>
      <c r="X7" s="144">
        <v>26</v>
      </c>
      <c r="Y7" s="145">
        <v>44232.99</v>
      </c>
      <c r="Z7" s="145">
        <v>25655</v>
      </c>
      <c r="AA7" s="150">
        <v>986317.56</v>
      </c>
      <c r="AB7" s="145">
        <v>41935</v>
      </c>
      <c r="AC7" s="150">
        <v>9676596.0099999998</v>
      </c>
    </row>
    <row r="8" spans="1:29" s="140" customFormat="1" ht="18" customHeight="1" x14ac:dyDescent="0.2">
      <c r="A8" s="143" t="s">
        <v>803</v>
      </c>
      <c r="B8" s="145">
        <v>9911</v>
      </c>
      <c r="C8" s="150">
        <v>2979825.58</v>
      </c>
      <c r="D8" s="144">
        <v>66</v>
      </c>
      <c r="E8" s="150">
        <v>310240.28999999998</v>
      </c>
      <c r="F8" s="145">
        <v>2106</v>
      </c>
      <c r="G8" s="150">
        <v>927607.89</v>
      </c>
      <c r="H8" s="145">
        <v>211</v>
      </c>
      <c r="I8" s="145">
        <v>38925.86</v>
      </c>
      <c r="J8" s="145">
        <v>25</v>
      </c>
      <c r="K8" s="145">
        <v>1721.14</v>
      </c>
      <c r="L8" s="145">
        <v>703</v>
      </c>
      <c r="M8" s="145">
        <v>2639.04</v>
      </c>
      <c r="N8" s="145">
        <v>1625</v>
      </c>
      <c r="O8" s="150">
        <v>2032087.29</v>
      </c>
      <c r="P8" s="145">
        <v>598</v>
      </c>
      <c r="Q8" s="145">
        <v>98195.29</v>
      </c>
      <c r="R8" s="145">
        <v>124</v>
      </c>
      <c r="S8" s="150">
        <v>494660.29</v>
      </c>
      <c r="T8" s="144">
        <v>793</v>
      </c>
      <c r="U8" s="150">
        <v>1731728.51</v>
      </c>
      <c r="V8" s="144">
        <v>112</v>
      </c>
      <c r="W8" s="150">
        <v>503181.73</v>
      </c>
      <c r="X8" s="144">
        <v>26</v>
      </c>
      <c r="Y8" s="145">
        <v>44802.16</v>
      </c>
      <c r="Z8" s="145">
        <v>25829</v>
      </c>
      <c r="AA8" s="150">
        <v>1016537.42</v>
      </c>
      <c r="AB8" s="145">
        <v>42129</v>
      </c>
      <c r="AC8" s="166">
        <v>10182152.49</v>
      </c>
    </row>
    <row r="9" spans="1:29" s="140" customFormat="1" ht="18" customHeight="1" x14ac:dyDescent="0.2">
      <c r="A9" s="143" t="s">
        <v>978</v>
      </c>
      <c r="B9" s="145">
        <v>10059</v>
      </c>
      <c r="C9" s="150">
        <v>3167785.41</v>
      </c>
      <c r="D9" s="144">
        <v>66</v>
      </c>
      <c r="E9" s="150">
        <v>342150.79</v>
      </c>
      <c r="F9" s="145">
        <v>2145</v>
      </c>
      <c r="G9" s="150">
        <v>981263.97</v>
      </c>
      <c r="H9" s="145">
        <v>212</v>
      </c>
      <c r="I9" s="145">
        <v>39105.11</v>
      </c>
      <c r="J9" s="145">
        <v>25</v>
      </c>
      <c r="K9" s="145">
        <v>1769.78</v>
      </c>
      <c r="L9" s="145">
        <v>740</v>
      </c>
      <c r="M9" s="145">
        <v>2753.77</v>
      </c>
      <c r="N9" s="145">
        <v>1630</v>
      </c>
      <c r="O9" s="150">
        <v>2101536.2799999998</v>
      </c>
      <c r="P9" s="145">
        <v>615</v>
      </c>
      <c r="Q9" s="145">
        <v>99802.42</v>
      </c>
      <c r="R9" s="145">
        <v>124</v>
      </c>
      <c r="S9" s="150">
        <v>509473.4</v>
      </c>
      <c r="T9" s="144">
        <v>793</v>
      </c>
      <c r="U9" s="150">
        <v>1790710.93</v>
      </c>
      <c r="V9" s="144">
        <v>119</v>
      </c>
      <c r="W9" s="150">
        <v>513076.47999999998</v>
      </c>
      <c r="X9" s="144">
        <v>26</v>
      </c>
      <c r="Y9" s="145">
        <v>45490</v>
      </c>
      <c r="Z9" s="145">
        <v>26655</v>
      </c>
      <c r="AA9" s="150">
        <v>1040909.16</v>
      </c>
      <c r="AB9" s="145">
        <v>43209</v>
      </c>
      <c r="AC9" s="166">
        <v>10635827.5</v>
      </c>
    </row>
    <row r="10" spans="1:29" s="140" customFormat="1" ht="18" customHeight="1" x14ac:dyDescent="0.2">
      <c r="A10" s="143" t="s">
        <v>1079</v>
      </c>
      <c r="B10" s="145">
        <v>10071</v>
      </c>
      <c r="C10" s="150">
        <v>3317805.32</v>
      </c>
      <c r="D10" s="144">
        <v>66</v>
      </c>
      <c r="E10" s="150">
        <v>361713.46</v>
      </c>
      <c r="F10" s="145">
        <v>2155</v>
      </c>
      <c r="G10" s="150">
        <v>1016525.73</v>
      </c>
      <c r="H10" s="145">
        <v>212</v>
      </c>
      <c r="I10" s="145">
        <v>39604.959999999999</v>
      </c>
      <c r="J10" s="145">
        <v>25</v>
      </c>
      <c r="K10" s="145">
        <v>1760.36</v>
      </c>
      <c r="L10" s="145">
        <v>746</v>
      </c>
      <c r="M10" s="145">
        <v>2879.08</v>
      </c>
      <c r="N10" s="145">
        <v>1636</v>
      </c>
      <c r="O10" s="150">
        <v>2158248.83</v>
      </c>
      <c r="P10" s="145">
        <v>624</v>
      </c>
      <c r="Q10" s="145">
        <v>101890.3</v>
      </c>
      <c r="R10" s="145">
        <v>123</v>
      </c>
      <c r="S10" s="150">
        <v>520463.14</v>
      </c>
      <c r="T10" s="144">
        <v>792</v>
      </c>
      <c r="U10" s="150">
        <v>1834368.24</v>
      </c>
      <c r="V10" s="144">
        <v>119</v>
      </c>
      <c r="W10" s="150">
        <v>524306.98</v>
      </c>
      <c r="X10" s="144">
        <v>26</v>
      </c>
      <c r="Y10" s="145">
        <v>46103.4</v>
      </c>
      <c r="Z10" s="145">
        <v>27256</v>
      </c>
      <c r="AA10" s="150">
        <v>1065804.43</v>
      </c>
      <c r="AB10" s="145">
        <v>43851</v>
      </c>
      <c r="AC10" s="166">
        <v>10991474.23</v>
      </c>
    </row>
    <row r="11" spans="1:29" s="140" customFormat="1" ht="14.25" customHeight="1" x14ac:dyDescent="0.2">
      <c r="A11" s="1098" t="s">
        <v>951</v>
      </c>
      <c r="B11" s="1098"/>
      <c r="C11" s="1098"/>
      <c r="D11" s="1098"/>
      <c r="E11" s="1098"/>
      <c r="F11" s="1098"/>
      <c r="G11" s="1098"/>
      <c r="H11" s="1098"/>
      <c r="I11" s="1098"/>
      <c r="J11" s="1098"/>
      <c r="K11" s="1098"/>
      <c r="L11" s="1098"/>
      <c r="M11" s="1098"/>
      <c r="N11" s="1098"/>
      <c r="O11" s="1098"/>
      <c r="P11" s="1098"/>
      <c r="Q11" s="1098"/>
      <c r="R11" s="1098"/>
      <c r="S11" s="1098"/>
      <c r="T11" s="1098"/>
      <c r="U11" s="1098"/>
      <c r="V11" s="1098"/>
      <c r="W11" s="1098"/>
      <c r="X11" s="1098"/>
      <c r="Y11" s="1098"/>
      <c r="Z11" s="1098"/>
    </row>
    <row r="12" spans="1:29" s="140" customFormat="1" ht="13.5" customHeight="1" x14ac:dyDescent="0.2">
      <c r="A12" s="1098" t="s">
        <v>415</v>
      </c>
      <c r="B12" s="1098"/>
      <c r="C12" s="1098"/>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8"/>
      <c r="Z12" s="1098"/>
    </row>
    <row r="13" spans="1:29" s="140" customFormat="1" ht="13.5" customHeight="1" x14ac:dyDescent="0.2">
      <c r="A13" s="1098" t="s">
        <v>1077</v>
      </c>
      <c r="B13" s="1098"/>
      <c r="C13" s="1098"/>
      <c r="D13" s="1098"/>
      <c r="E13" s="1098"/>
      <c r="F13" s="1098"/>
      <c r="G13" s="1098"/>
      <c r="H13" s="1098"/>
      <c r="I13" s="1098"/>
      <c r="J13" s="1098"/>
      <c r="K13" s="1098"/>
      <c r="L13" s="1098"/>
      <c r="M13" s="1098"/>
      <c r="N13" s="1098"/>
      <c r="O13" s="1098"/>
      <c r="P13" s="1098"/>
      <c r="Q13" s="1098"/>
      <c r="R13" s="1098"/>
      <c r="S13" s="1098"/>
      <c r="T13" s="1098"/>
      <c r="U13" s="1098"/>
      <c r="V13" s="1098"/>
      <c r="W13" s="1098"/>
      <c r="X13" s="1098"/>
      <c r="Y13" s="1098"/>
      <c r="Z13" s="1098"/>
    </row>
    <row r="14" spans="1:29" s="140" customFormat="1" ht="13.5" customHeight="1" x14ac:dyDescent="0.2">
      <c r="A14" s="1097" t="s">
        <v>416</v>
      </c>
      <c r="B14" s="1097"/>
      <c r="C14" s="1097"/>
      <c r="D14" s="1097"/>
      <c r="E14" s="1097"/>
      <c r="F14" s="1097"/>
      <c r="G14" s="1097"/>
      <c r="H14" s="1097"/>
      <c r="I14" s="1097"/>
      <c r="J14" s="1097"/>
      <c r="K14" s="1097"/>
      <c r="L14" s="1097"/>
      <c r="M14" s="1097"/>
      <c r="N14" s="1097"/>
      <c r="O14" s="1097"/>
      <c r="P14" s="1097"/>
      <c r="Q14" s="1097"/>
      <c r="R14" s="1097"/>
      <c r="S14" s="1097"/>
      <c r="T14" s="1097"/>
      <c r="U14" s="1097"/>
      <c r="V14" s="1097"/>
      <c r="W14" s="1097"/>
      <c r="X14" s="1097"/>
      <c r="Y14" s="1097"/>
      <c r="Z14" s="1097"/>
    </row>
    <row r="15" spans="1:29" s="140" customFormat="1" ht="28.35" customHeight="1" x14ac:dyDescent="0.2"/>
  </sheetData>
  <mergeCells count="20">
    <mergeCell ref="A1:Z1"/>
    <mergeCell ref="A2:A3"/>
    <mergeCell ref="B2:C2"/>
    <mergeCell ref="D2:E2"/>
    <mergeCell ref="F2:G2"/>
    <mergeCell ref="H2:I2"/>
    <mergeCell ref="J2:K2"/>
    <mergeCell ref="L2:M2"/>
    <mergeCell ref="N2:O2"/>
    <mergeCell ref="R2:S2"/>
    <mergeCell ref="T2:U2"/>
    <mergeCell ref="V2:W2"/>
    <mergeCell ref="X2:Y2"/>
    <mergeCell ref="Z2:AA2"/>
    <mergeCell ref="P2:Q2"/>
    <mergeCell ref="A14:Z14"/>
    <mergeCell ref="A11:Z11"/>
    <mergeCell ref="A13:Z13"/>
    <mergeCell ref="A12:Z12"/>
    <mergeCell ref="AB2:AC2"/>
  </mergeCells>
  <pageMargins left="0.78431372549019618" right="0.78431372549019618" top="0.98039215686274517" bottom="0.98039215686274517" header="0.50980392156862753" footer="0.50980392156862753"/>
  <pageSetup paperSize="9" scale="51"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G31" sqref="G31"/>
    </sheetView>
  </sheetViews>
  <sheetFormatPr defaultRowHeight="12.75" x14ac:dyDescent="0.2"/>
  <cols>
    <col min="1" max="11" width="14.7109375" bestFit="1" customWidth="1"/>
    <col min="12" max="12" width="4.7109375" bestFit="1" customWidth="1"/>
  </cols>
  <sheetData>
    <row r="1" spans="1:11" ht="13.5" customHeight="1" x14ac:dyDescent="0.2">
      <c r="A1" s="1160" t="s">
        <v>905</v>
      </c>
      <c r="B1" s="1160"/>
      <c r="C1" s="1160"/>
      <c r="D1" s="1160"/>
      <c r="E1" s="1160"/>
    </row>
    <row r="2" spans="1:11" ht="13.5" customHeight="1" x14ac:dyDescent="0.2">
      <c r="A2" s="304"/>
      <c r="B2" s="304"/>
      <c r="C2" s="304"/>
      <c r="D2" s="304"/>
      <c r="E2" s="304"/>
      <c r="K2" s="305" t="s">
        <v>889</v>
      </c>
    </row>
    <row r="3" spans="1:11" s="264" customFormat="1" ht="16.5" customHeight="1" x14ac:dyDescent="0.2">
      <c r="A3" s="1113" t="s">
        <v>65</v>
      </c>
      <c r="B3" s="1155" t="s">
        <v>417</v>
      </c>
      <c r="C3" s="1156"/>
      <c r="D3" s="1157"/>
      <c r="E3" s="1118" t="s">
        <v>418</v>
      </c>
      <c r="F3" s="1124"/>
      <c r="G3" s="1119"/>
      <c r="H3" s="1155" t="s">
        <v>419</v>
      </c>
      <c r="I3" s="1156"/>
      <c r="J3" s="1157"/>
      <c r="K3" s="1158" t="s">
        <v>420</v>
      </c>
    </row>
    <row r="4" spans="1:11" s="264" customFormat="1" ht="27.75" customHeight="1" x14ac:dyDescent="0.2">
      <c r="A4" s="1115"/>
      <c r="B4" s="265" t="s">
        <v>421</v>
      </c>
      <c r="C4" s="265" t="s">
        <v>422</v>
      </c>
      <c r="D4" s="265" t="s">
        <v>67</v>
      </c>
      <c r="E4" s="265" t="s">
        <v>421</v>
      </c>
      <c r="F4" s="265" t="s">
        <v>422</v>
      </c>
      <c r="G4" s="265" t="s">
        <v>67</v>
      </c>
      <c r="H4" s="265" t="s">
        <v>421</v>
      </c>
      <c r="I4" s="265" t="s">
        <v>422</v>
      </c>
      <c r="J4" s="265" t="s">
        <v>67</v>
      </c>
      <c r="K4" s="1159"/>
    </row>
    <row r="5" spans="1:11" s="264" customFormat="1" ht="18" customHeight="1" x14ac:dyDescent="0.2">
      <c r="A5" s="143" t="s">
        <v>72</v>
      </c>
      <c r="B5" s="166">
        <v>14989990.49</v>
      </c>
      <c r="C5" s="150">
        <v>3823467.281</v>
      </c>
      <c r="D5" s="166">
        <v>18813457.77</v>
      </c>
      <c r="E5" s="166">
        <v>14965931.060000001</v>
      </c>
      <c r="F5" s="150">
        <v>3760225.8909999998</v>
      </c>
      <c r="G5" s="166">
        <v>18726156.949999999</v>
      </c>
      <c r="H5" s="145">
        <v>24059.435409999998</v>
      </c>
      <c r="I5" s="145">
        <v>63241.390570000003</v>
      </c>
      <c r="J5" s="145">
        <v>87300.825979999994</v>
      </c>
      <c r="K5" s="150">
        <v>2226202.8650000002</v>
      </c>
    </row>
    <row r="6" spans="1:11" s="264" customFormat="1" ht="18" customHeight="1" x14ac:dyDescent="0.2">
      <c r="A6" s="143" t="s">
        <v>75</v>
      </c>
      <c r="B6" s="150">
        <f>SUM(B7:B11)</f>
        <v>2868148.88</v>
      </c>
      <c r="C6" s="150">
        <f t="shared" ref="C6:J6" si="0">SUM(C7:C11)</f>
        <v>1046707</v>
      </c>
      <c r="D6" s="150">
        <f t="shared" si="0"/>
        <v>3914855.88</v>
      </c>
      <c r="E6" s="150">
        <f t="shared" si="0"/>
        <v>2734427.08</v>
      </c>
      <c r="F6" s="150">
        <f t="shared" si="0"/>
        <v>981090.4</v>
      </c>
      <c r="G6" s="150">
        <f t="shared" si="0"/>
        <v>3715517.48</v>
      </c>
      <c r="H6" s="150">
        <f t="shared" si="0"/>
        <v>133721.79999999999</v>
      </c>
      <c r="I6" s="145">
        <f t="shared" si="0"/>
        <v>65616.609999999986</v>
      </c>
      <c r="J6" s="150">
        <f t="shared" si="0"/>
        <v>199338.41</v>
      </c>
      <c r="K6" s="150">
        <f>K11</f>
        <v>2749388.53</v>
      </c>
    </row>
    <row r="7" spans="1:11" s="243" customFormat="1" ht="18" customHeight="1" x14ac:dyDescent="0.2">
      <c r="A7" s="363" t="s">
        <v>74</v>
      </c>
      <c r="B7" s="364">
        <v>614258.18709999998</v>
      </c>
      <c r="C7" s="364">
        <v>206442.2309</v>
      </c>
      <c r="D7" s="364">
        <v>820700.4179</v>
      </c>
      <c r="E7" s="364">
        <v>593456.62309999997</v>
      </c>
      <c r="F7" s="364">
        <v>181244.3076</v>
      </c>
      <c r="G7" s="364">
        <v>774700.93070000003</v>
      </c>
      <c r="H7" s="365">
        <v>20801.56393</v>
      </c>
      <c r="I7" s="365">
        <v>25197.923299999999</v>
      </c>
      <c r="J7" s="365">
        <v>45999.487229999999</v>
      </c>
      <c r="K7" s="364">
        <v>2393485.5430000001</v>
      </c>
    </row>
    <row r="8" spans="1:11" s="264" customFormat="1" ht="18" customHeight="1" x14ac:dyDescent="0.2">
      <c r="A8" s="143" t="s">
        <v>73</v>
      </c>
      <c r="B8" s="150">
        <v>619156.47290000005</v>
      </c>
      <c r="C8" s="150">
        <v>246977.14910000001</v>
      </c>
      <c r="D8" s="150">
        <v>866133.62210000004</v>
      </c>
      <c r="E8" s="150">
        <v>562437.9669</v>
      </c>
      <c r="F8" s="150">
        <v>232882.14240000001</v>
      </c>
      <c r="G8" s="150">
        <v>795320.10930000001</v>
      </c>
      <c r="H8" s="145">
        <v>56718.506070000003</v>
      </c>
      <c r="I8" s="145">
        <v>14095.0067</v>
      </c>
      <c r="J8" s="145">
        <v>70813.512770000001</v>
      </c>
      <c r="K8" s="150">
        <v>2454757.5299999998</v>
      </c>
    </row>
    <row r="9" spans="1:11" s="264" customFormat="1" ht="18" customHeight="1" x14ac:dyDescent="0.2">
      <c r="A9" s="143" t="s">
        <v>799</v>
      </c>
      <c r="B9" s="150">
        <v>711244.24100000004</v>
      </c>
      <c r="C9" s="150">
        <v>249561.2634</v>
      </c>
      <c r="D9" s="150">
        <v>960805.505</v>
      </c>
      <c r="E9" s="150">
        <v>701503.31</v>
      </c>
      <c r="F9" s="150">
        <v>252036.22399999999</v>
      </c>
      <c r="G9" s="150">
        <v>953539.53399999999</v>
      </c>
      <c r="H9" s="145">
        <v>9740.9320599999992</v>
      </c>
      <c r="I9" s="145">
        <v>-2474.96056</v>
      </c>
      <c r="J9" s="145">
        <v>7265.9714999999997</v>
      </c>
      <c r="K9" s="150">
        <v>2548848.4339999999</v>
      </c>
    </row>
    <row r="10" spans="1:11" s="264" customFormat="1" ht="18" customHeight="1" x14ac:dyDescent="0.2">
      <c r="A10" s="143" t="s">
        <v>960</v>
      </c>
      <c r="B10" s="150">
        <v>518550.88099999999</v>
      </c>
      <c r="C10" s="150">
        <v>192070.14939999999</v>
      </c>
      <c r="D10" s="150">
        <v>710621.02899999998</v>
      </c>
      <c r="E10" s="150">
        <v>462909.77</v>
      </c>
      <c r="F10" s="150">
        <v>157898.97150000001</v>
      </c>
      <c r="G10" s="150">
        <v>620808.74100000004</v>
      </c>
      <c r="H10" s="145">
        <v>55641.10914</v>
      </c>
      <c r="I10" s="145">
        <v>34171.177799999998</v>
      </c>
      <c r="J10" s="145">
        <v>89812.286999999997</v>
      </c>
      <c r="K10" s="150">
        <v>2711894.15</v>
      </c>
    </row>
    <row r="11" spans="1:11" s="264" customFormat="1" ht="18" customHeight="1" x14ac:dyDescent="0.2">
      <c r="A11" s="143" t="s">
        <v>1066</v>
      </c>
      <c r="B11" s="150">
        <v>404939.098</v>
      </c>
      <c r="C11" s="150">
        <v>151656.2072</v>
      </c>
      <c r="D11" s="150">
        <v>556595.30599999998</v>
      </c>
      <c r="E11" s="150">
        <v>414119.41</v>
      </c>
      <c r="F11" s="150">
        <v>157028.75450000001</v>
      </c>
      <c r="G11" s="150">
        <v>571148.16500000004</v>
      </c>
      <c r="H11" s="145">
        <v>-9180.3112000000001</v>
      </c>
      <c r="I11" s="145">
        <v>-5372.5372399999997</v>
      </c>
      <c r="J11" s="145">
        <v>-14552.8485</v>
      </c>
      <c r="K11" s="150">
        <v>2749388.53</v>
      </c>
    </row>
    <row r="12" spans="1:11" s="264" customFormat="1" ht="18" customHeight="1" x14ac:dyDescent="0.2">
      <c r="A12" s="250" t="s">
        <v>946</v>
      </c>
      <c r="B12" s="274"/>
      <c r="C12" s="274"/>
      <c r="D12" s="274"/>
      <c r="E12" s="274"/>
      <c r="F12" s="274"/>
      <c r="G12" s="274"/>
      <c r="H12" s="249"/>
      <c r="I12" s="249"/>
      <c r="J12" s="249"/>
      <c r="K12" s="274"/>
    </row>
    <row r="13" spans="1:11" s="264" customFormat="1" ht="18" customHeight="1" x14ac:dyDescent="0.2">
      <c r="A13" s="1141" t="s">
        <v>1077</v>
      </c>
      <c r="B13" s="1141"/>
      <c r="C13" s="1141"/>
      <c r="D13" s="1141"/>
      <c r="E13" s="1141"/>
    </row>
    <row r="14" spans="1:11" s="264" customFormat="1" ht="18.75" customHeight="1" x14ac:dyDescent="0.2">
      <c r="A14" s="1140" t="s">
        <v>56</v>
      </c>
      <c r="B14" s="1140"/>
      <c r="C14" s="1140"/>
      <c r="D14" s="1140"/>
      <c r="E14" s="1140"/>
    </row>
    <row r="15" spans="1:11" s="264" customFormat="1" ht="28.35" customHeight="1" x14ac:dyDescent="0.2"/>
  </sheetData>
  <mergeCells count="8">
    <mergeCell ref="A14:E14"/>
    <mergeCell ref="H3:J3"/>
    <mergeCell ref="K3:K4"/>
    <mergeCell ref="A13:E13"/>
    <mergeCell ref="A1:E1"/>
    <mergeCell ref="A3:A4"/>
    <mergeCell ref="B3:D3"/>
    <mergeCell ref="E3:G3"/>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topLeftCell="A52" zoomScaleNormal="100" workbookViewId="0">
      <selection activeCell="G90" sqref="G90"/>
    </sheetView>
  </sheetViews>
  <sheetFormatPr defaultRowHeight="12.75" x14ac:dyDescent="0.2"/>
  <cols>
    <col min="1" max="1" width="9.140625" style="74"/>
    <col min="2" max="2" width="25.7109375" style="74" customWidth="1"/>
    <col min="3" max="3" width="8.85546875" style="153" customWidth="1"/>
    <col min="4" max="4" width="9.85546875" style="153" bestFit="1" customWidth="1"/>
    <col min="5" max="8" width="9.28515625" style="153" bestFit="1" customWidth="1"/>
    <col min="9" max="9" width="9.28515625" style="128" bestFit="1" customWidth="1"/>
    <col min="10" max="10" width="9.85546875" style="128" bestFit="1" customWidth="1"/>
    <col min="11" max="11" width="9.5703125" style="74" customWidth="1"/>
    <col min="12" max="12" width="10.140625" style="74" customWidth="1"/>
    <col min="13" max="14" width="9.28515625" style="74" bestFit="1" customWidth="1"/>
    <col min="15" max="15" width="9.140625" style="74" customWidth="1"/>
    <col min="16" max="16384" width="9.140625" style="74"/>
  </cols>
  <sheetData>
    <row r="1" spans="1:14" s="115" customFormat="1" ht="15.75" x14ac:dyDescent="0.25">
      <c r="A1" s="114" t="s">
        <v>672</v>
      </c>
      <c r="C1" s="151"/>
      <c r="D1" s="151"/>
      <c r="E1" s="151"/>
      <c r="F1" s="151"/>
      <c r="G1" s="151"/>
      <c r="H1" s="151"/>
      <c r="I1" s="116"/>
      <c r="J1" s="116"/>
    </row>
    <row r="2" spans="1:14" s="117" customFormat="1" ht="12" x14ac:dyDescent="0.2">
      <c r="A2" s="1163" t="s">
        <v>673</v>
      </c>
      <c r="B2" s="1164" t="s">
        <v>674</v>
      </c>
      <c r="C2" s="1165" t="s">
        <v>72</v>
      </c>
      <c r="D2" s="1165"/>
      <c r="E2" s="1165"/>
      <c r="F2" s="1165"/>
      <c r="G2" s="1165"/>
      <c r="H2" s="1165"/>
      <c r="I2" s="1161" t="s">
        <v>75</v>
      </c>
      <c r="J2" s="1161"/>
      <c r="K2" s="1161"/>
      <c r="L2" s="1161"/>
      <c r="M2" s="1161"/>
      <c r="N2" s="1161"/>
    </row>
    <row r="3" spans="1:14" s="117" customFormat="1" ht="60" x14ac:dyDescent="0.2">
      <c r="A3" s="1163"/>
      <c r="B3" s="1164"/>
      <c r="C3" s="358" t="s">
        <v>675</v>
      </c>
      <c r="D3" s="358" t="s">
        <v>676</v>
      </c>
      <c r="E3" s="358" t="s">
        <v>956</v>
      </c>
      <c r="F3" s="358" t="s">
        <v>957</v>
      </c>
      <c r="G3" s="358" t="s">
        <v>958</v>
      </c>
      <c r="H3" s="358" t="s">
        <v>959</v>
      </c>
      <c r="I3" s="260" t="s">
        <v>675</v>
      </c>
      <c r="J3" s="260" t="s">
        <v>676</v>
      </c>
      <c r="K3" s="260" t="s">
        <v>956</v>
      </c>
      <c r="L3" s="260" t="s">
        <v>957</v>
      </c>
      <c r="M3" s="260" t="s">
        <v>958</v>
      </c>
      <c r="N3" s="260" t="s">
        <v>959</v>
      </c>
    </row>
    <row r="4" spans="1:14" s="117" customFormat="1" ht="12" x14ac:dyDescent="0.2">
      <c r="A4" s="259" t="s">
        <v>599</v>
      </c>
      <c r="B4" s="118" t="s">
        <v>677</v>
      </c>
      <c r="C4" s="118"/>
      <c r="D4" s="118"/>
      <c r="E4" s="118"/>
      <c r="F4" s="118"/>
      <c r="G4" s="118"/>
      <c r="H4" s="118"/>
      <c r="I4" s="119"/>
      <c r="J4" s="119"/>
      <c r="K4" s="118"/>
      <c r="L4" s="118"/>
      <c r="M4" s="118"/>
      <c r="N4" s="118"/>
    </row>
    <row r="5" spans="1:14" s="122" customFormat="1" ht="25.5" x14ac:dyDescent="0.2">
      <c r="A5" s="573" t="s">
        <v>678</v>
      </c>
      <c r="B5" s="124" t="s">
        <v>679</v>
      </c>
      <c r="C5" s="125"/>
      <c r="D5" s="125"/>
      <c r="E5" s="125"/>
      <c r="F5" s="125"/>
      <c r="G5" s="125"/>
      <c r="H5" s="125"/>
      <c r="I5" s="136"/>
      <c r="J5" s="136"/>
      <c r="K5" s="136"/>
      <c r="L5" s="136"/>
      <c r="M5" s="136"/>
      <c r="N5" s="136"/>
    </row>
    <row r="6" spans="1:14" s="122" customFormat="1" ht="12" x14ac:dyDescent="0.2">
      <c r="A6" s="120">
        <v>1</v>
      </c>
      <c r="B6" s="571" t="s">
        <v>680</v>
      </c>
      <c r="C6" s="125">
        <v>30</v>
      </c>
      <c r="D6" s="125">
        <v>86255</v>
      </c>
      <c r="E6" s="125">
        <v>3104154.0667759995</v>
      </c>
      <c r="F6" s="125">
        <v>3036499.7779539716</v>
      </c>
      <c r="G6" s="125">
        <v>67654.28882202816</v>
      </c>
      <c r="H6" s="125">
        <v>80174.192291984597</v>
      </c>
      <c r="I6" s="136">
        <v>30</v>
      </c>
      <c r="J6" s="136">
        <v>117110</v>
      </c>
      <c r="K6" s="136">
        <v>1509681.5806824479</v>
      </c>
      <c r="L6" s="136">
        <v>1527535.5790926595</v>
      </c>
      <c r="M6" s="136">
        <v>-17853.988410212049</v>
      </c>
      <c r="N6" s="136">
        <v>63357.301834708633</v>
      </c>
    </row>
    <row r="7" spans="1:14" s="122" customFormat="1" ht="12" x14ac:dyDescent="0.2">
      <c r="A7" s="120">
        <v>2</v>
      </c>
      <c r="B7" s="571" t="s">
        <v>681</v>
      </c>
      <c r="C7" s="125">
        <v>39</v>
      </c>
      <c r="D7" s="125">
        <v>1815547</v>
      </c>
      <c r="E7" s="125">
        <v>14430056.329323001</v>
      </c>
      <c r="F7" s="125">
        <v>14505186.054505004</v>
      </c>
      <c r="G7" s="125">
        <v>-75129.725182001814</v>
      </c>
      <c r="H7" s="125">
        <v>334725.3213015318</v>
      </c>
      <c r="I7" s="136">
        <v>39</v>
      </c>
      <c r="J7" s="136">
        <v>2093619</v>
      </c>
      <c r="K7" s="136">
        <v>1744671.7789391263</v>
      </c>
      <c r="L7" s="136">
        <v>1659937.8414835469</v>
      </c>
      <c r="M7" s="136">
        <v>84733.927455579615</v>
      </c>
      <c r="N7" s="136">
        <v>427392.31631355541</v>
      </c>
    </row>
    <row r="8" spans="1:14" s="122" customFormat="1" ht="12" x14ac:dyDescent="0.2">
      <c r="A8" s="120">
        <v>3</v>
      </c>
      <c r="B8" s="571" t="s">
        <v>682</v>
      </c>
      <c r="C8" s="125">
        <v>29</v>
      </c>
      <c r="D8" s="125">
        <v>650202</v>
      </c>
      <c r="E8" s="125">
        <v>185685.09487737255</v>
      </c>
      <c r="F8" s="125">
        <v>195237.94583798823</v>
      </c>
      <c r="G8" s="125">
        <v>-9552.8509606156586</v>
      </c>
      <c r="H8" s="125">
        <v>72226.364568975245</v>
      </c>
      <c r="I8" s="136">
        <v>29</v>
      </c>
      <c r="J8" s="136">
        <v>678186</v>
      </c>
      <c r="K8" s="136">
        <v>68902.797479652712</v>
      </c>
      <c r="L8" s="136">
        <v>54650.774515905381</v>
      </c>
      <c r="M8" s="136">
        <v>14252.022963747308</v>
      </c>
      <c r="N8" s="136">
        <v>89603.830622135836</v>
      </c>
    </row>
    <row r="9" spans="1:14" s="122" customFormat="1" ht="12" x14ac:dyDescent="0.2">
      <c r="A9" s="120">
        <v>4</v>
      </c>
      <c r="B9" s="571" t="s">
        <v>683</v>
      </c>
      <c r="C9" s="125">
        <v>26</v>
      </c>
      <c r="D9" s="125">
        <v>963640</v>
      </c>
      <c r="E9" s="125">
        <v>127452.33041418077</v>
      </c>
      <c r="F9" s="125">
        <v>136233.17545214473</v>
      </c>
      <c r="G9" s="125">
        <v>-8780.8450379639798</v>
      </c>
      <c r="H9" s="125">
        <v>81371.187137965753</v>
      </c>
      <c r="I9" s="136">
        <v>26</v>
      </c>
      <c r="J9" s="136">
        <v>1023930</v>
      </c>
      <c r="K9" s="136">
        <v>90973.329324322549</v>
      </c>
      <c r="L9" s="136">
        <v>65689.517673138733</v>
      </c>
      <c r="M9" s="136">
        <v>25283.811651183798</v>
      </c>
      <c r="N9" s="136">
        <v>110015.85992520551</v>
      </c>
    </row>
    <row r="10" spans="1:14" s="122" customFormat="1" ht="12" x14ac:dyDescent="0.2">
      <c r="A10" s="120">
        <v>5</v>
      </c>
      <c r="B10" s="571" t="s">
        <v>684</v>
      </c>
      <c r="C10" s="125">
        <v>20</v>
      </c>
      <c r="D10" s="125">
        <v>350429</v>
      </c>
      <c r="E10" s="125">
        <v>193476.63954390472</v>
      </c>
      <c r="F10" s="125">
        <v>193561.71436373022</v>
      </c>
      <c r="G10" s="125">
        <v>-85.074819825480972</v>
      </c>
      <c r="H10" s="125">
        <v>57016.643850834022</v>
      </c>
      <c r="I10" s="136">
        <v>20</v>
      </c>
      <c r="J10" s="136">
        <v>420085</v>
      </c>
      <c r="K10" s="136">
        <v>95374.260123950458</v>
      </c>
      <c r="L10" s="136">
        <v>69909.972862573995</v>
      </c>
      <c r="M10" s="136">
        <v>25464.287361376468</v>
      </c>
      <c r="N10" s="136">
        <v>84453.481201674324</v>
      </c>
    </row>
    <row r="11" spans="1:14" s="122" customFormat="1" ht="12" x14ac:dyDescent="0.2">
      <c r="A11" s="120">
        <v>6</v>
      </c>
      <c r="B11" s="571" t="s">
        <v>685</v>
      </c>
      <c r="C11" s="125">
        <v>28</v>
      </c>
      <c r="D11" s="125">
        <v>359856</v>
      </c>
      <c r="E11" s="125">
        <v>60309.593780412593</v>
      </c>
      <c r="F11" s="125">
        <v>51733.484357941859</v>
      </c>
      <c r="G11" s="125">
        <v>8576.1094224707285</v>
      </c>
      <c r="H11" s="125">
        <v>93444.339442586293</v>
      </c>
      <c r="I11" s="136">
        <v>27</v>
      </c>
      <c r="J11" s="136">
        <v>477203</v>
      </c>
      <c r="K11" s="136">
        <v>59777.759588245659</v>
      </c>
      <c r="L11" s="136">
        <v>40014.8232977058</v>
      </c>
      <c r="M11" s="136">
        <v>19762.936290539885</v>
      </c>
      <c r="N11" s="136">
        <v>117348.05604244747</v>
      </c>
    </row>
    <row r="12" spans="1:14" s="122" customFormat="1" ht="12" x14ac:dyDescent="0.2">
      <c r="A12" s="120">
        <v>7</v>
      </c>
      <c r="B12" s="571" t="s">
        <v>686</v>
      </c>
      <c r="C12" s="125">
        <v>18</v>
      </c>
      <c r="D12" s="125">
        <v>221149</v>
      </c>
      <c r="E12" s="125">
        <v>7325.8834682326251</v>
      </c>
      <c r="F12" s="125">
        <v>17778.474863760603</v>
      </c>
      <c r="G12" s="125">
        <v>-10452.591395527979</v>
      </c>
      <c r="H12" s="125">
        <v>28290.289846830285</v>
      </c>
      <c r="I12" s="136">
        <v>18</v>
      </c>
      <c r="J12" s="136">
        <v>241178</v>
      </c>
      <c r="K12" s="136">
        <v>3883.5804417283307</v>
      </c>
      <c r="L12" s="136">
        <v>10612.416468444</v>
      </c>
      <c r="M12" s="136">
        <v>-6728.8360267156704</v>
      </c>
      <c r="N12" s="136">
        <v>21834.523283630264</v>
      </c>
    </row>
    <row r="13" spans="1:14" s="122" customFormat="1" ht="12" x14ac:dyDescent="0.2">
      <c r="A13" s="120">
        <v>8</v>
      </c>
      <c r="B13" s="571" t="s">
        <v>687</v>
      </c>
      <c r="C13" s="125">
        <v>14</v>
      </c>
      <c r="D13" s="125">
        <v>108506</v>
      </c>
      <c r="E13" s="125">
        <v>2086.6459060477173</v>
      </c>
      <c r="F13" s="125">
        <v>3147.5747499203171</v>
      </c>
      <c r="G13" s="125">
        <v>-1060.9288438725998</v>
      </c>
      <c r="H13" s="125">
        <v>9804.7908106611922</v>
      </c>
      <c r="I13" s="136">
        <v>14</v>
      </c>
      <c r="J13" s="136">
        <v>116149</v>
      </c>
      <c r="K13" s="136">
        <v>2535.474311515562</v>
      </c>
      <c r="L13" s="136">
        <v>2210.2785283456128</v>
      </c>
      <c r="M13" s="136">
        <v>325.19578316994898</v>
      </c>
      <c r="N13" s="136">
        <v>10564.580600381745</v>
      </c>
    </row>
    <row r="14" spans="1:14" s="122" customFormat="1" ht="12" x14ac:dyDescent="0.2">
      <c r="A14" s="120">
        <v>9</v>
      </c>
      <c r="B14" s="571" t="s">
        <v>688</v>
      </c>
      <c r="C14" s="125">
        <v>2</v>
      </c>
      <c r="D14" s="125">
        <v>27215</v>
      </c>
      <c r="E14" s="125">
        <v>628.5458478581354</v>
      </c>
      <c r="F14" s="125">
        <v>278.32056125400004</v>
      </c>
      <c r="G14" s="125">
        <v>350.22528660413542</v>
      </c>
      <c r="H14" s="125">
        <v>1669.5749464186913</v>
      </c>
      <c r="I14" s="136">
        <v>2</v>
      </c>
      <c r="J14" s="136">
        <v>30495</v>
      </c>
      <c r="K14" s="136">
        <v>1094.4682262102417</v>
      </c>
      <c r="L14" s="136">
        <v>166.63190639900003</v>
      </c>
      <c r="M14" s="136">
        <v>927.83631981124165</v>
      </c>
      <c r="N14" s="136">
        <v>2664.508564827931</v>
      </c>
    </row>
    <row r="15" spans="1:14" s="122" customFormat="1" ht="12" x14ac:dyDescent="0.2">
      <c r="A15" s="120">
        <v>10</v>
      </c>
      <c r="B15" s="571" t="s">
        <v>689</v>
      </c>
      <c r="C15" s="125">
        <v>29</v>
      </c>
      <c r="D15" s="125">
        <v>215543</v>
      </c>
      <c r="E15" s="125">
        <v>5571.706000654719</v>
      </c>
      <c r="F15" s="125">
        <v>8309.8008656759994</v>
      </c>
      <c r="G15" s="125">
        <v>-2738.0948650212804</v>
      </c>
      <c r="H15" s="125">
        <v>18115.974121491414</v>
      </c>
      <c r="I15" s="136">
        <v>29</v>
      </c>
      <c r="J15" s="136">
        <v>264129</v>
      </c>
      <c r="K15" s="136">
        <v>7616.7574286057816</v>
      </c>
      <c r="L15" s="136">
        <v>4972.3472127391988</v>
      </c>
      <c r="M15" s="136">
        <v>2644.4202158665835</v>
      </c>
      <c r="N15" s="136">
        <v>21309.839975830131</v>
      </c>
    </row>
    <row r="16" spans="1:14" s="122" customFormat="1" ht="12" x14ac:dyDescent="0.2">
      <c r="A16" s="120">
        <v>11</v>
      </c>
      <c r="B16" s="571" t="s">
        <v>690</v>
      </c>
      <c r="C16" s="125">
        <v>20</v>
      </c>
      <c r="D16" s="125">
        <v>391721</v>
      </c>
      <c r="E16" s="125">
        <v>49845.542744406193</v>
      </c>
      <c r="F16" s="125">
        <v>31577.580181540001</v>
      </c>
      <c r="G16" s="125">
        <v>18267.962562866192</v>
      </c>
      <c r="H16" s="125">
        <v>81729.798821482749</v>
      </c>
      <c r="I16" s="136">
        <v>20</v>
      </c>
      <c r="J16" s="136">
        <v>545094</v>
      </c>
      <c r="K16" s="136">
        <v>58214.970004952156</v>
      </c>
      <c r="L16" s="136">
        <v>25611.891251720994</v>
      </c>
      <c r="M16" s="136">
        <v>32603.078753231162</v>
      </c>
      <c r="N16" s="136">
        <v>119251.92490523557</v>
      </c>
    </row>
    <row r="17" spans="1:14" s="122" customFormat="1" ht="12" x14ac:dyDescent="0.2">
      <c r="A17" s="120">
        <v>12</v>
      </c>
      <c r="B17" s="571" t="s">
        <v>691</v>
      </c>
      <c r="C17" s="125">
        <v>23</v>
      </c>
      <c r="D17" s="125">
        <v>461927</v>
      </c>
      <c r="E17" s="125">
        <v>9276.4142857952484</v>
      </c>
      <c r="F17" s="125">
        <v>37303.949861584064</v>
      </c>
      <c r="G17" s="125">
        <v>-28027.535575788814</v>
      </c>
      <c r="H17" s="125">
        <v>55380.524188531796</v>
      </c>
      <c r="I17" s="136">
        <v>23</v>
      </c>
      <c r="J17" s="136">
        <v>379482</v>
      </c>
      <c r="K17" s="136">
        <v>888.4425114318758</v>
      </c>
      <c r="L17" s="136">
        <v>28018.039359881997</v>
      </c>
      <c r="M17" s="136">
        <v>-27129.596848450125</v>
      </c>
      <c r="N17" s="136">
        <v>28530.241229284005</v>
      </c>
    </row>
    <row r="18" spans="1:14" s="122" customFormat="1" ht="12" x14ac:dyDescent="0.2">
      <c r="A18" s="120">
        <v>13</v>
      </c>
      <c r="B18" s="571" t="s">
        <v>692</v>
      </c>
      <c r="C18" s="125">
        <v>19</v>
      </c>
      <c r="D18" s="125">
        <v>170392</v>
      </c>
      <c r="E18" s="125">
        <v>59782.85583444596</v>
      </c>
      <c r="F18" s="125">
        <v>25271.312635743183</v>
      </c>
      <c r="G18" s="125">
        <v>34511.54319870277</v>
      </c>
      <c r="H18" s="125">
        <v>72475.856660864214</v>
      </c>
      <c r="I18" s="136">
        <v>20</v>
      </c>
      <c r="J18" s="136">
        <v>306765</v>
      </c>
      <c r="K18" s="136">
        <v>61679.411102492923</v>
      </c>
      <c r="L18" s="136">
        <v>33743.065498494747</v>
      </c>
      <c r="M18" s="136">
        <v>27936.345603998194</v>
      </c>
      <c r="N18" s="136">
        <v>104748.82778281534</v>
      </c>
    </row>
    <row r="19" spans="1:14" s="122" customFormat="1" ht="12" x14ac:dyDescent="0.2">
      <c r="A19" s="120">
        <v>14</v>
      </c>
      <c r="B19" s="571" t="s">
        <v>693</v>
      </c>
      <c r="C19" s="125">
        <v>21</v>
      </c>
      <c r="D19" s="125">
        <v>116938</v>
      </c>
      <c r="E19" s="125">
        <v>5879.9775928194576</v>
      </c>
      <c r="F19" s="125">
        <v>5170.9811173282751</v>
      </c>
      <c r="G19" s="125">
        <v>708.99647549118345</v>
      </c>
      <c r="H19" s="125">
        <v>9284.9759829144186</v>
      </c>
      <c r="I19" s="136">
        <v>21</v>
      </c>
      <c r="J19" s="136">
        <v>203464</v>
      </c>
      <c r="K19" s="136">
        <v>14514.061619507582</v>
      </c>
      <c r="L19" s="136">
        <v>6618.8555625311847</v>
      </c>
      <c r="M19" s="136">
        <v>7895.2060569763989</v>
      </c>
      <c r="N19" s="136">
        <v>17556.490071106058</v>
      </c>
    </row>
    <row r="20" spans="1:14" s="122" customFormat="1" ht="12" x14ac:dyDescent="0.2">
      <c r="A20" s="120">
        <v>15</v>
      </c>
      <c r="B20" s="571" t="s">
        <v>694</v>
      </c>
      <c r="C20" s="125">
        <v>4</v>
      </c>
      <c r="D20" s="125">
        <v>34206</v>
      </c>
      <c r="E20" s="125">
        <v>789.05916811300006</v>
      </c>
      <c r="F20" s="125">
        <v>446.77712390199997</v>
      </c>
      <c r="G20" s="125">
        <v>342.28204421099997</v>
      </c>
      <c r="H20" s="125">
        <v>941.41219401438013</v>
      </c>
      <c r="I20" s="136">
        <v>4</v>
      </c>
      <c r="J20" s="136">
        <v>52778</v>
      </c>
      <c r="K20" s="136">
        <v>674.6658807397605</v>
      </c>
      <c r="L20" s="136">
        <v>319.19555871</v>
      </c>
      <c r="M20" s="136">
        <v>355.4703220297605</v>
      </c>
      <c r="N20" s="136">
        <v>1338.4906033943735</v>
      </c>
    </row>
    <row r="21" spans="1:14" s="122" customFormat="1" ht="12" x14ac:dyDescent="0.2">
      <c r="A21" s="120">
        <v>16</v>
      </c>
      <c r="B21" s="571" t="s">
        <v>695</v>
      </c>
      <c r="C21" s="125">
        <v>7</v>
      </c>
      <c r="D21" s="125">
        <v>162058</v>
      </c>
      <c r="E21" s="125">
        <v>36316.737786070204</v>
      </c>
      <c r="F21" s="125">
        <v>35678.485120826008</v>
      </c>
      <c r="G21" s="125">
        <v>638.25266524420385</v>
      </c>
      <c r="H21" s="125">
        <v>32490.431134149123</v>
      </c>
      <c r="I21" s="136">
        <v>7</v>
      </c>
      <c r="J21" s="136">
        <v>169876</v>
      </c>
      <c r="K21" s="136">
        <v>23136.53445003611</v>
      </c>
      <c r="L21" s="136">
        <v>16165.514479328998</v>
      </c>
      <c r="M21" s="136">
        <v>6971.0199707071097</v>
      </c>
      <c r="N21" s="136">
        <v>41026.845465576589</v>
      </c>
    </row>
    <row r="22" spans="1:14" s="122" customFormat="1" ht="36" x14ac:dyDescent="0.2">
      <c r="A22" s="120"/>
      <c r="B22" s="575" t="s">
        <v>696</v>
      </c>
      <c r="C22" s="152">
        <v>329</v>
      </c>
      <c r="D22" s="152">
        <v>6135584</v>
      </c>
      <c r="E22" s="152">
        <v>18278637.423349313</v>
      </c>
      <c r="F22" s="152">
        <v>18283415.40955231</v>
      </c>
      <c r="G22" s="152">
        <v>-4777.9862029992328</v>
      </c>
      <c r="H22" s="152">
        <v>1029141.6773012358</v>
      </c>
      <c r="I22" s="137">
        <v>329</v>
      </c>
      <c r="J22" s="137">
        <v>7119543</v>
      </c>
      <c r="K22" s="137">
        <v>3743619.8721149657</v>
      </c>
      <c r="L22" s="137">
        <v>3546176.7447521258</v>
      </c>
      <c r="M22" s="137">
        <v>197443.13746283957</v>
      </c>
      <c r="N22" s="137">
        <v>1260997.118421809</v>
      </c>
    </row>
    <row r="23" spans="1:14" s="122" customFormat="1" ht="12" x14ac:dyDescent="0.2">
      <c r="A23" s="120"/>
      <c r="B23" s="121"/>
      <c r="C23" s="125"/>
      <c r="D23" s="125"/>
      <c r="E23" s="125"/>
      <c r="F23" s="125"/>
      <c r="G23" s="125"/>
      <c r="H23" s="125"/>
      <c r="I23" s="136"/>
      <c r="J23" s="136"/>
      <c r="K23" s="136"/>
      <c r="L23" s="136"/>
      <c r="M23" s="136"/>
      <c r="N23" s="136"/>
    </row>
    <row r="24" spans="1:14" s="122" customFormat="1" ht="25.5" x14ac:dyDescent="0.2">
      <c r="A24" s="573" t="s">
        <v>697</v>
      </c>
      <c r="B24" s="124" t="s">
        <v>698</v>
      </c>
      <c r="C24" s="125"/>
      <c r="D24" s="125"/>
      <c r="E24" s="125"/>
      <c r="F24" s="125"/>
      <c r="G24" s="125"/>
      <c r="H24" s="125"/>
      <c r="I24" s="136"/>
      <c r="J24" s="136"/>
      <c r="K24" s="136"/>
      <c r="L24" s="136"/>
      <c r="M24" s="136"/>
      <c r="N24" s="136"/>
    </row>
    <row r="25" spans="1:14" s="122" customFormat="1" ht="12" x14ac:dyDescent="0.2">
      <c r="A25" s="120">
        <v>17</v>
      </c>
      <c r="B25" s="572" t="s">
        <v>699</v>
      </c>
      <c r="C25" s="125">
        <v>34</v>
      </c>
      <c r="D25" s="125">
        <v>9264215</v>
      </c>
      <c r="E25" s="125">
        <v>45594.025753337883</v>
      </c>
      <c r="F25" s="125">
        <v>30033.961169581464</v>
      </c>
      <c r="G25" s="125">
        <v>15560.064583756426</v>
      </c>
      <c r="H25" s="125">
        <v>113908.48534887873</v>
      </c>
      <c r="I25" s="136">
        <v>35</v>
      </c>
      <c r="J25" s="136">
        <v>9521095</v>
      </c>
      <c r="K25" s="136">
        <v>13065.060192342145</v>
      </c>
      <c r="L25" s="136">
        <v>14034.338896889907</v>
      </c>
      <c r="M25" s="136">
        <v>-969.27870454775734</v>
      </c>
      <c r="N25" s="136">
        <v>146531.54729010252</v>
      </c>
    </row>
    <row r="26" spans="1:14" s="122" customFormat="1" ht="12" x14ac:dyDescent="0.2">
      <c r="A26" s="120">
        <v>18</v>
      </c>
      <c r="B26" s="572" t="s">
        <v>700</v>
      </c>
      <c r="C26" s="125">
        <v>29</v>
      </c>
      <c r="D26" s="125">
        <v>10028315</v>
      </c>
      <c r="E26" s="125">
        <v>49942.58972327716</v>
      </c>
      <c r="F26" s="125">
        <v>33939.253940046889</v>
      </c>
      <c r="G26" s="125">
        <v>16003.335783230275</v>
      </c>
      <c r="H26" s="125">
        <v>113541.25340863605</v>
      </c>
      <c r="I26" s="136">
        <v>29</v>
      </c>
      <c r="J26" s="136">
        <v>10387993</v>
      </c>
      <c r="K26" s="136">
        <v>15143.434372282889</v>
      </c>
      <c r="L26" s="136">
        <v>14027.73448350471</v>
      </c>
      <c r="M26" s="136">
        <v>1115.6998887781826</v>
      </c>
      <c r="N26" s="136">
        <v>148723.21963834029</v>
      </c>
    </row>
    <row r="27" spans="1:14" s="122" customFormat="1" ht="12" x14ac:dyDescent="0.2">
      <c r="A27" s="120">
        <v>19</v>
      </c>
      <c r="B27" s="572" t="s">
        <v>701</v>
      </c>
      <c r="C27" s="125">
        <v>27</v>
      </c>
      <c r="D27" s="125">
        <v>4735650</v>
      </c>
      <c r="E27" s="125">
        <v>17834.196607885489</v>
      </c>
      <c r="F27" s="125">
        <v>12541.878803005366</v>
      </c>
      <c r="G27" s="125">
        <v>5292.3178048801228</v>
      </c>
      <c r="H27" s="125">
        <v>42971.995422114334</v>
      </c>
      <c r="I27" s="136">
        <v>27</v>
      </c>
      <c r="J27" s="136">
        <v>4800396</v>
      </c>
      <c r="K27" s="136">
        <v>5809.0764652740918</v>
      </c>
      <c r="L27" s="136">
        <v>5304.582306819113</v>
      </c>
      <c r="M27" s="136">
        <v>504.50415845497912</v>
      </c>
      <c r="N27" s="136">
        <v>57786.246427220998</v>
      </c>
    </row>
    <row r="28" spans="1:14" s="122" customFormat="1" ht="12" x14ac:dyDescent="0.2">
      <c r="A28" s="120">
        <v>20</v>
      </c>
      <c r="B28" s="572" t="s">
        <v>702</v>
      </c>
      <c r="C28" s="125">
        <v>27</v>
      </c>
      <c r="D28" s="125">
        <v>6498964</v>
      </c>
      <c r="E28" s="125">
        <v>30246.469627091439</v>
      </c>
      <c r="F28" s="125">
        <v>16729.014988343733</v>
      </c>
      <c r="G28" s="125">
        <v>13517.454638747702</v>
      </c>
      <c r="H28" s="125">
        <v>65804.848930772045</v>
      </c>
      <c r="I28" s="136">
        <v>26</v>
      </c>
      <c r="J28" s="136">
        <v>6497677</v>
      </c>
      <c r="K28" s="136">
        <v>7281.2992417558762</v>
      </c>
      <c r="L28" s="136">
        <v>7649.8331270481467</v>
      </c>
      <c r="M28" s="136">
        <v>-368.5338852922697</v>
      </c>
      <c r="N28" s="136">
        <v>88734.021215235785</v>
      </c>
    </row>
    <row r="29" spans="1:14" s="122" customFormat="1" ht="12" x14ac:dyDescent="0.2">
      <c r="A29" s="120">
        <v>21</v>
      </c>
      <c r="B29" s="572" t="s">
        <v>703</v>
      </c>
      <c r="C29" s="125">
        <v>23</v>
      </c>
      <c r="D29" s="125">
        <v>5128434</v>
      </c>
      <c r="E29" s="125">
        <v>21544.745674487225</v>
      </c>
      <c r="F29" s="125">
        <v>11113.774490803877</v>
      </c>
      <c r="G29" s="125">
        <v>10430.97118368335</v>
      </c>
      <c r="H29" s="125">
        <v>35832.031286181911</v>
      </c>
      <c r="I29" s="136">
        <v>23</v>
      </c>
      <c r="J29" s="136">
        <v>5090264</v>
      </c>
      <c r="K29" s="136">
        <v>5338.7520816650904</v>
      </c>
      <c r="L29" s="136">
        <v>4607.3830588660203</v>
      </c>
      <c r="M29" s="136">
        <v>731.35912279906916</v>
      </c>
      <c r="N29" s="136">
        <v>52119.102980194926</v>
      </c>
    </row>
    <row r="30" spans="1:14" s="122" customFormat="1" ht="12" x14ac:dyDescent="0.2">
      <c r="A30" s="120">
        <v>22</v>
      </c>
      <c r="B30" s="572" t="s">
        <v>704</v>
      </c>
      <c r="C30" s="125">
        <v>6</v>
      </c>
      <c r="D30" s="125">
        <v>470525</v>
      </c>
      <c r="E30" s="125">
        <v>365.86219874400001</v>
      </c>
      <c r="F30" s="125">
        <v>743.54862671499995</v>
      </c>
      <c r="G30" s="125">
        <v>-377.686427971</v>
      </c>
      <c r="H30" s="125">
        <v>3282.0084482292932</v>
      </c>
      <c r="I30" s="136">
        <v>6</v>
      </c>
      <c r="J30" s="136">
        <v>461042</v>
      </c>
      <c r="K30" s="136">
        <v>86.557096651283047</v>
      </c>
      <c r="L30" s="136">
        <v>187.43884834599999</v>
      </c>
      <c r="M30" s="136">
        <v>-100.88175169471697</v>
      </c>
      <c r="N30" s="136">
        <v>4184.9900279693393</v>
      </c>
    </row>
    <row r="31" spans="1:14" s="122" customFormat="1" ht="12" x14ac:dyDescent="0.2">
      <c r="A31" s="120">
        <v>23</v>
      </c>
      <c r="B31" s="572" t="s">
        <v>705</v>
      </c>
      <c r="C31" s="125">
        <v>17</v>
      </c>
      <c r="D31" s="125">
        <v>4131763</v>
      </c>
      <c r="E31" s="125">
        <v>12840.084762151177</v>
      </c>
      <c r="F31" s="125">
        <v>14770.547673972873</v>
      </c>
      <c r="G31" s="125">
        <v>-1930.4629118216969</v>
      </c>
      <c r="H31" s="125">
        <v>39459.523672551848</v>
      </c>
      <c r="I31" s="136">
        <v>17</v>
      </c>
      <c r="J31" s="136">
        <v>4028420</v>
      </c>
      <c r="K31" s="136">
        <v>3297.3740964624299</v>
      </c>
      <c r="L31" s="136">
        <v>4528.4229119298934</v>
      </c>
      <c r="M31" s="136">
        <v>-1231.0488154674636</v>
      </c>
      <c r="N31" s="136">
        <v>53137.473770703917</v>
      </c>
    </row>
    <row r="32" spans="1:14" s="122" customFormat="1" ht="12" x14ac:dyDescent="0.2">
      <c r="A32" s="120">
        <v>24</v>
      </c>
      <c r="B32" s="572" t="s">
        <v>706</v>
      </c>
      <c r="C32" s="125">
        <v>22</v>
      </c>
      <c r="D32" s="125">
        <v>3570651</v>
      </c>
      <c r="E32" s="125">
        <v>23485.73361535052</v>
      </c>
      <c r="F32" s="125">
        <v>10650.821706157074</v>
      </c>
      <c r="G32" s="125">
        <v>12834.911909193448</v>
      </c>
      <c r="H32" s="125">
        <v>39071.922440695627</v>
      </c>
      <c r="I32" s="136">
        <v>23</v>
      </c>
      <c r="J32" s="136">
        <v>3710576</v>
      </c>
      <c r="K32" s="136">
        <v>6857.8823082519548</v>
      </c>
      <c r="L32" s="136">
        <v>4588.3716152705456</v>
      </c>
      <c r="M32" s="136">
        <v>2269.510592981409</v>
      </c>
      <c r="N32" s="136">
        <v>53097.961712189754</v>
      </c>
    </row>
    <row r="33" spans="1:14" s="122" customFormat="1" ht="12" x14ac:dyDescent="0.2">
      <c r="A33" s="120">
        <v>25</v>
      </c>
      <c r="B33" s="572" t="s">
        <v>707</v>
      </c>
      <c r="C33" s="125">
        <v>96</v>
      </c>
      <c r="D33" s="125">
        <v>6528979</v>
      </c>
      <c r="E33" s="125">
        <v>20900.560135889402</v>
      </c>
      <c r="F33" s="125">
        <v>16631.597691730614</v>
      </c>
      <c r="G33" s="125">
        <v>4268.9624441587839</v>
      </c>
      <c r="H33" s="125">
        <v>49844.160506678665</v>
      </c>
      <c r="I33" s="136">
        <v>95</v>
      </c>
      <c r="J33" s="136">
        <v>6831721</v>
      </c>
      <c r="K33" s="136">
        <v>7664.6625887896835</v>
      </c>
      <c r="L33" s="136">
        <v>6745.322924762153</v>
      </c>
      <c r="M33" s="136">
        <v>919.33966402752947</v>
      </c>
      <c r="N33" s="136">
        <v>66099.98712117238</v>
      </c>
    </row>
    <row r="34" spans="1:14" s="122" customFormat="1" ht="12" x14ac:dyDescent="0.2">
      <c r="A34" s="120">
        <v>26</v>
      </c>
      <c r="B34" s="572" t="s">
        <v>708</v>
      </c>
      <c r="C34" s="125">
        <v>43</v>
      </c>
      <c r="D34" s="125">
        <v>12335172</v>
      </c>
      <c r="E34" s="125">
        <v>17429.36016490576</v>
      </c>
      <c r="F34" s="125">
        <v>9242.2797320221853</v>
      </c>
      <c r="G34" s="125">
        <v>8187.0804328835711</v>
      </c>
      <c r="H34" s="125">
        <v>74791.498748658283</v>
      </c>
      <c r="I34" s="136">
        <v>42</v>
      </c>
      <c r="J34" s="136">
        <v>12467504</v>
      </c>
      <c r="K34" s="136">
        <v>5382.2655236199489</v>
      </c>
      <c r="L34" s="136">
        <v>3022.8469009103583</v>
      </c>
      <c r="M34" s="136">
        <v>2359.4185227195921</v>
      </c>
      <c r="N34" s="136">
        <v>98700.606065692293</v>
      </c>
    </row>
    <row r="35" spans="1:14" s="122" customFormat="1" ht="36" x14ac:dyDescent="0.2">
      <c r="A35" s="120"/>
      <c r="B35" s="575" t="s">
        <v>709</v>
      </c>
      <c r="C35" s="152">
        <v>324</v>
      </c>
      <c r="D35" s="152">
        <v>62692668</v>
      </c>
      <c r="E35" s="152">
        <v>240183.62826312004</v>
      </c>
      <c r="F35" s="152">
        <v>156396.67882237906</v>
      </c>
      <c r="G35" s="152">
        <v>83786.94944074098</v>
      </c>
      <c r="H35" s="152">
        <v>578507.72821339685</v>
      </c>
      <c r="I35" s="137">
        <v>323</v>
      </c>
      <c r="J35" s="137">
        <v>63796688</v>
      </c>
      <c r="K35" s="137">
        <v>69926.363967095385</v>
      </c>
      <c r="L35" s="137">
        <v>64696.275074346835</v>
      </c>
      <c r="M35" s="137">
        <v>5230.0887927585536</v>
      </c>
      <c r="N35" s="137">
        <v>769115.15624882211</v>
      </c>
    </row>
    <row r="36" spans="1:14" s="122" customFormat="1" ht="12" x14ac:dyDescent="0.2">
      <c r="A36" s="120"/>
      <c r="B36" s="121"/>
      <c r="C36" s="125"/>
      <c r="D36" s="125"/>
      <c r="E36" s="125"/>
      <c r="F36" s="125"/>
      <c r="G36" s="125"/>
      <c r="H36" s="125"/>
      <c r="I36" s="136"/>
      <c r="J36" s="136"/>
      <c r="K36" s="136"/>
      <c r="L36" s="136"/>
      <c r="M36" s="136"/>
      <c r="N36" s="136"/>
    </row>
    <row r="37" spans="1:14" s="122" customFormat="1" x14ac:dyDescent="0.2">
      <c r="A37" s="573" t="s">
        <v>710</v>
      </c>
      <c r="B37" s="124" t="s">
        <v>711</v>
      </c>
      <c r="C37" s="125"/>
      <c r="D37" s="125"/>
      <c r="E37" s="125"/>
      <c r="F37" s="125"/>
      <c r="G37" s="125"/>
      <c r="H37" s="125"/>
      <c r="I37" s="136"/>
      <c r="J37" s="136"/>
      <c r="K37" s="136"/>
      <c r="L37" s="136"/>
      <c r="M37" s="136"/>
      <c r="N37" s="136"/>
    </row>
    <row r="38" spans="1:14" s="122" customFormat="1" ht="12" x14ac:dyDescent="0.2">
      <c r="A38" s="120">
        <v>27</v>
      </c>
      <c r="B38" s="572" t="s">
        <v>712</v>
      </c>
      <c r="C38" s="125">
        <v>22</v>
      </c>
      <c r="D38" s="125">
        <v>386103</v>
      </c>
      <c r="E38" s="125">
        <v>1165.5897263883048</v>
      </c>
      <c r="F38" s="125">
        <v>4894.8240683645736</v>
      </c>
      <c r="G38" s="125">
        <v>-3729.2343419762683</v>
      </c>
      <c r="H38" s="125">
        <v>11189.68047502978</v>
      </c>
      <c r="I38" s="136">
        <v>22</v>
      </c>
      <c r="J38" s="136">
        <v>377821</v>
      </c>
      <c r="K38" s="136">
        <v>844.53666263702314</v>
      </c>
      <c r="L38" s="136">
        <v>1950.1390719904864</v>
      </c>
      <c r="M38" s="136">
        <v>-1105.6024093534643</v>
      </c>
      <c r="N38" s="136">
        <v>11049.161064429514</v>
      </c>
    </row>
    <row r="39" spans="1:14" s="122" customFormat="1" ht="24" x14ac:dyDescent="0.2">
      <c r="A39" s="120">
        <v>28</v>
      </c>
      <c r="B39" s="572" t="s">
        <v>713</v>
      </c>
      <c r="C39" s="125">
        <v>33</v>
      </c>
      <c r="D39" s="125">
        <v>5272614</v>
      </c>
      <c r="E39" s="125">
        <v>27229.243232883091</v>
      </c>
      <c r="F39" s="125">
        <v>48781.129242591043</v>
      </c>
      <c r="G39" s="125">
        <v>-21551.886009707967</v>
      </c>
      <c r="H39" s="125">
        <v>100990.17902722374</v>
      </c>
      <c r="I39" s="136">
        <v>33</v>
      </c>
      <c r="J39" s="136">
        <v>5133577</v>
      </c>
      <c r="K39" s="136">
        <v>4777.95565843643</v>
      </c>
      <c r="L39" s="136">
        <v>12864.380836822862</v>
      </c>
      <c r="M39" s="136">
        <v>-8086.4251783864311</v>
      </c>
      <c r="N39" s="136">
        <v>115297.23877158982</v>
      </c>
    </row>
    <row r="40" spans="1:14" s="122" customFormat="1" ht="24" x14ac:dyDescent="0.2">
      <c r="A40" s="120">
        <v>29</v>
      </c>
      <c r="B40" s="572" t="s">
        <v>714</v>
      </c>
      <c r="C40" s="125">
        <v>23</v>
      </c>
      <c r="D40" s="125">
        <v>2657247</v>
      </c>
      <c r="E40" s="125">
        <v>29572.946994399783</v>
      </c>
      <c r="F40" s="125">
        <v>23497.174200168731</v>
      </c>
      <c r="G40" s="125">
        <v>6075.7727942310557</v>
      </c>
      <c r="H40" s="125">
        <v>77091.389533361667</v>
      </c>
      <c r="I40" s="136">
        <v>23</v>
      </c>
      <c r="J40" s="136">
        <v>2683981</v>
      </c>
      <c r="K40" s="136">
        <v>5864.3415195835942</v>
      </c>
      <c r="L40" s="136">
        <v>8806.7734582956255</v>
      </c>
      <c r="M40" s="136">
        <v>-2942.4319387120304</v>
      </c>
      <c r="N40" s="136">
        <v>89472.365498788262</v>
      </c>
    </row>
    <row r="41" spans="1:14" s="122" customFormat="1" ht="12" x14ac:dyDescent="0.2">
      <c r="A41" s="120">
        <v>30</v>
      </c>
      <c r="B41" s="572" t="s">
        <v>715</v>
      </c>
      <c r="C41" s="125">
        <v>8</v>
      </c>
      <c r="D41" s="125">
        <v>631330</v>
      </c>
      <c r="E41" s="125">
        <v>4243.5340999724831</v>
      </c>
      <c r="F41" s="125">
        <v>3490.0690572085082</v>
      </c>
      <c r="G41" s="125">
        <v>753.46504276397502</v>
      </c>
      <c r="H41" s="125">
        <v>9439.4050171137987</v>
      </c>
      <c r="I41" s="136">
        <v>10</v>
      </c>
      <c r="J41" s="136">
        <v>715951</v>
      </c>
      <c r="K41" s="136">
        <v>1710.2941726781498</v>
      </c>
      <c r="L41" s="136">
        <v>1102.9763842657776</v>
      </c>
      <c r="M41" s="136">
        <v>607.317788402372</v>
      </c>
      <c r="N41" s="136">
        <v>12640.916782805461</v>
      </c>
    </row>
    <row r="42" spans="1:14" s="122" customFormat="1" ht="12" x14ac:dyDescent="0.2">
      <c r="A42" s="120">
        <v>31</v>
      </c>
      <c r="B42" s="572" t="s">
        <v>716</v>
      </c>
      <c r="C42" s="125">
        <v>25</v>
      </c>
      <c r="D42" s="125">
        <v>296071</v>
      </c>
      <c r="E42" s="125">
        <v>86320.86078416559</v>
      </c>
      <c r="F42" s="125">
        <v>84637.864433798328</v>
      </c>
      <c r="G42" s="125">
        <v>1682.9963503672657</v>
      </c>
      <c r="H42" s="125">
        <v>52210.302000569289</v>
      </c>
      <c r="I42" s="136">
        <v>27</v>
      </c>
      <c r="J42" s="136">
        <v>355539</v>
      </c>
      <c r="K42" s="136">
        <v>39046.337961788406</v>
      </c>
      <c r="L42" s="136">
        <v>24392.478015016484</v>
      </c>
      <c r="M42" s="136">
        <v>14653.859946771905</v>
      </c>
      <c r="N42" s="136">
        <v>66002.228930826634</v>
      </c>
    </row>
    <row r="43" spans="1:14" s="122" customFormat="1" ht="12" x14ac:dyDescent="0.2">
      <c r="A43" s="120">
        <v>32</v>
      </c>
      <c r="B43" s="572" t="s">
        <v>717</v>
      </c>
      <c r="C43" s="125">
        <v>23</v>
      </c>
      <c r="D43" s="125">
        <v>329350</v>
      </c>
      <c r="E43" s="125">
        <v>2447.9156112412593</v>
      </c>
      <c r="F43" s="125">
        <v>9445.474456471793</v>
      </c>
      <c r="G43" s="125">
        <v>-6997.558845230531</v>
      </c>
      <c r="H43" s="125">
        <v>11228.912211943523</v>
      </c>
      <c r="I43" s="136">
        <v>23</v>
      </c>
      <c r="J43" s="136">
        <v>313732</v>
      </c>
      <c r="K43" s="136">
        <v>463.46092771304637</v>
      </c>
      <c r="L43" s="136">
        <v>2498.2854431761307</v>
      </c>
      <c r="M43" s="136">
        <v>-2034.8245154630847</v>
      </c>
      <c r="N43" s="136">
        <v>10557.303753441422</v>
      </c>
    </row>
    <row r="44" spans="1:14" s="122" customFormat="1" ht="24" x14ac:dyDescent="0.2">
      <c r="A44" s="120"/>
      <c r="B44" s="575" t="s">
        <v>718</v>
      </c>
      <c r="C44" s="152">
        <v>134</v>
      </c>
      <c r="D44" s="152">
        <v>9572715</v>
      </c>
      <c r="E44" s="152">
        <v>150980.09044905051</v>
      </c>
      <c r="F44" s="152">
        <v>174746.535458603</v>
      </c>
      <c r="G44" s="152">
        <v>-23766.44500955247</v>
      </c>
      <c r="H44" s="152">
        <v>262149.86826524179</v>
      </c>
      <c r="I44" s="137">
        <v>138</v>
      </c>
      <c r="J44" s="137">
        <v>9580601</v>
      </c>
      <c r="K44" s="137">
        <v>52706.926902836647</v>
      </c>
      <c r="L44" s="137">
        <v>51615.033209567366</v>
      </c>
      <c r="M44" s="137">
        <v>1091.8936932592653</v>
      </c>
      <c r="N44" s="137">
        <v>305019.21480188111</v>
      </c>
    </row>
    <row r="45" spans="1:14" s="122" customFormat="1" ht="12" x14ac:dyDescent="0.2">
      <c r="A45" s="120"/>
      <c r="B45" s="121"/>
      <c r="C45" s="125"/>
      <c r="D45" s="125"/>
      <c r="E45" s="125"/>
      <c r="F45" s="125"/>
      <c r="G45" s="125"/>
      <c r="H45" s="125"/>
      <c r="I45" s="136"/>
      <c r="J45" s="136"/>
      <c r="K45" s="136"/>
      <c r="L45" s="136"/>
      <c r="M45" s="136"/>
      <c r="N45" s="136"/>
    </row>
    <row r="46" spans="1:14" s="122" customFormat="1" ht="25.5" x14ac:dyDescent="0.2">
      <c r="A46" s="573" t="s">
        <v>719</v>
      </c>
      <c r="B46" s="124" t="s">
        <v>720</v>
      </c>
      <c r="C46" s="125"/>
      <c r="D46" s="125"/>
      <c r="E46" s="125"/>
      <c r="F46" s="125"/>
      <c r="G46" s="125"/>
      <c r="H46" s="125"/>
      <c r="I46" s="136"/>
      <c r="J46" s="136"/>
      <c r="K46" s="136"/>
      <c r="L46" s="136"/>
      <c r="M46" s="136"/>
      <c r="N46" s="136"/>
    </row>
    <row r="47" spans="1:14" s="122" customFormat="1" ht="12" x14ac:dyDescent="0.2">
      <c r="A47" s="120">
        <v>33</v>
      </c>
      <c r="B47" s="123" t="s">
        <v>721</v>
      </c>
      <c r="C47" s="125">
        <v>24</v>
      </c>
      <c r="D47" s="125">
        <v>2544753</v>
      </c>
      <c r="E47" s="125">
        <v>3155.4759845799999</v>
      </c>
      <c r="F47" s="125">
        <v>1113.0925893046999</v>
      </c>
      <c r="G47" s="125">
        <v>2042.3833952753</v>
      </c>
      <c r="H47" s="125">
        <v>8507.0652043591217</v>
      </c>
      <c r="I47" s="136">
        <v>24</v>
      </c>
      <c r="J47" s="136">
        <v>2546688</v>
      </c>
      <c r="K47" s="136">
        <v>737.8602575677138</v>
      </c>
      <c r="L47" s="136">
        <v>493.06658555300004</v>
      </c>
      <c r="M47" s="136">
        <v>244.79367201471376</v>
      </c>
      <c r="N47" s="136">
        <v>10480.32666938693</v>
      </c>
    </row>
    <row r="48" spans="1:14" s="122" customFormat="1" ht="12" x14ac:dyDescent="0.2">
      <c r="A48" s="120">
        <v>34</v>
      </c>
      <c r="B48" s="123" t="s">
        <v>722</v>
      </c>
      <c r="C48" s="125">
        <v>9</v>
      </c>
      <c r="D48" s="125">
        <v>2892087</v>
      </c>
      <c r="E48" s="125">
        <v>851.94797451082786</v>
      </c>
      <c r="F48" s="125">
        <v>440.18600094256954</v>
      </c>
      <c r="G48" s="125">
        <v>411.76197356825855</v>
      </c>
      <c r="H48" s="125">
        <v>7192.1791421455637</v>
      </c>
      <c r="I48" s="136">
        <v>9</v>
      </c>
      <c r="J48" s="136">
        <v>2888679</v>
      </c>
      <c r="K48" s="136">
        <v>247.11838059777915</v>
      </c>
      <c r="L48" s="136">
        <v>94.244654523900309</v>
      </c>
      <c r="M48" s="136">
        <v>152.87372607387886</v>
      </c>
      <c r="N48" s="136">
        <v>8890.1234888116778</v>
      </c>
    </row>
    <row r="49" spans="1:14" s="122" customFormat="1" ht="12" x14ac:dyDescent="0.2">
      <c r="A49" s="120"/>
      <c r="B49" s="575" t="s">
        <v>723</v>
      </c>
      <c r="C49" s="152">
        <v>33</v>
      </c>
      <c r="D49" s="152">
        <v>5436840</v>
      </c>
      <c r="E49" s="152">
        <v>4007.4239590908278</v>
      </c>
      <c r="F49" s="152">
        <v>1553.2785902472694</v>
      </c>
      <c r="G49" s="152">
        <v>2454.1453688435586</v>
      </c>
      <c r="H49" s="152">
        <v>15699.244346504685</v>
      </c>
      <c r="I49" s="137">
        <v>33</v>
      </c>
      <c r="J49" s="137">
        <v>5435367</v>
      </c>
      <c r="K49" s="137">
        <v>984.97863816549295</v>
      </c>
      <c r="L49" s="137">
        <v>587.31124007690039</v>
      </c>
      <c r="M49" s="137">
        <v>397.66739808859262</v>
      </c>
      <c r="N49" s="137">
        <v>19370.450158198608</v>
      </c>
    </row>
    <row r="50" spans="1:14" s="122" customFormat="1" ht="12" x14ac:dyDescent="0.2">
      <c r="A50" s="120"/>
      <c r="B50" s="121"/>
      <c r="C50" s="125"/>
      <c r="D50" s="125"/>
      <c r="E50" s="125"/>
      <c r="F50" s="125"/>
      <c r="G50" s="125"/>
      <c r="H50" s="125"/>
      <c r="I50" s="136"/>
      <c r="J50" s="136"/>
      <c r="K50" s="136"/>
      <c r="L50" s="136"/>
      <c r="M50" s="136"/>
      <c r="N50" s="136"/>
    </row>
    <row r="51" spans="1:14" s="122" customFormat="1" x14ac:dyDescent="0.2">
      <c r="A51" s="573" t="s">
        <v>724</v>
      </c>
      <c r="B51" s="124" t="s">
        <v>725</v>
      </c>
      <c r="C51" s="125"/>
      <c r="D51" s="125"/>
      <c r="E51" s="125"/>
      <c r="F51" s="125"/>
      <c r="G51" s="125"/>
      <c r="H51" s="125"/>
      <c r="I51" s="136"/>
      <c r="J51" s="136"/>
      <c r="K51" s="136"/>
      <c r="L51" s="136"/>
      <c r="M51" s="136"/>
      <c r="N51" s="136"/>
    </row>
    <row r="52" spans="1:14" s="122" customFormat="1" ht="12" x14ac:dyDescent="0.2">
      <c r="A52" s="120">
        <v>35</v>
      </c>
      <c r="B52" s="571" t="s">
        <v>726</v>
      </c>
      <c r="C52" s="125">
        <v>32</v>
      </c>
      <c r="D52" s="125">
        <v>544075</v>
      </c>
      <c r="E52" s="125">
        <v>8221.7278099505056</v>
      </c>
      <c r="F52" s="125">
        <v>3205.0868115734311</v>
      </c>
      <c r="G52" s="125">
        <v>5016.6409983770745</v>
      </c>
      <c r="H52" s="125">
        <v>8088.996682432592</v>
      </c>
      <c r="I52" s="136">
        <v>35</v>
      </c>
      <c r="J52" s="136">
        <v>718945</v>
      </c>
      <c r="K52" s="136">
        <v>3967.3426950197436</v>
      </c>
      <c r="L52" s="136">
        <v>2601.4502983536886</v>
      </c>
      <c r="M52" s="136">
        <v>1365.8922966660552</v>
      </c>
      <c r="N52" s="136">
        <v>12322.07254851586</v>
      </c>
    </row>
    <row r="53" spans="1:14" s="122" customFormat="1" ht="12" x14ac:dyDescent="0.2">
      <c r="A53" s="120">
        <v>36</v>
      </c>
      <c r="B53" s="571" t="s">
        <v>727</v>
      </c>
      <c r="C53" s="125">
        <v>11</v>
      </c>
      <c r="D53" s="125">
        <v>526671</v>
      </c>
      <c r="E53" s="125">
        <v>2514.7871980499999</v>
      </c>
      <c r="F53" s="125">
        <v>901.19522454427681</v>
      </c>
      <c r="G53" s="125">
        <v>1613.5919735057232</v>
      </c>
      <c r="H53" s="125">
        <v>7949.0628744751848</v>
      </c>
      <c r="I53" s="136">
        <v>11</v>
      </c>
      <c r="J53" s="136">
        <v>746150</v>
      </c>
      <c r="K53" s="136">
        <v>4182.7839885499998</v>
      </c>
      <c r="L53" s="136">
        <v>313.54722752039504</v>
      </c>
      <c r="M53" s="136">
        <v>3869.2367610296046</v>
      </c>
      <c r="N53" s="136">
        <v>13503.566555944939</v>
      </c>
    </row>
    <row r="54" spans="1:14" s="122" customFormat="1" ht="12" x14ac:dyDescent="0.2">
      <c r="A54" s="120">
        <v>37</v>
      </c>
      <c r="B54" s="571" t="s">
        <v>728</v>
      </c>
      <c r="C54" s="125">
        <v>76</v>
      </c>
      <c r="D54" s="125">
        <v>1899781</v>
      </c>
      <c r="E54" s="125">
        <v>123007.73807137753</v>
      </c>
      <c r="F54" s="125">
        <v>63198.326308484517</v>
      </c>
      <c r="G54" s="125">
        <v>59809.411762893018</v>
      </c>
      <c r="H54" s="125">
        <v>146462.67481179998</v>
      </c>
      <c r="I54" s="136">
        <v>82</v>
      </c>
      <c r="J54" s="136">
        <v>2502251</v>
      </c>
      <c r="K54" s="136">
        <v>37624.533541484976</v>
      </c>
      <c r="L54" s="136">
        <v>17845.810773565408</v>
      </c>
      <c r="M54" s="136">
        <v>19778.722767919586</v>
      </c>
      <c r="N54" s="136">
        <v>206680.04537194036</v>
      </c>
    </row>
    <row r="55" spans="1:14" s="122" customFormat="1" ht="12" x14ac:dyDescent="0.2">
      <c r="A55" s="120">
        <v>38</v>
      </c>
      <c r="B55" s="571" t="s">
        <v>729</v>
      </c>
      <c r="C55" s="125">
        <v>28</v>
      </c>
      <c r="D55" s="125">
        <v>189784</v>
      </c>
      <c r="E55" s="125">
        <v>1392.9029335969999</v>
      </c>
      <c r="F55" s="125">
        <v>522.36335582007507</v>
      </c>
      <c r="G55" s="125">
        <v>870.53957777692483</v>
      </c>
      <c r="H55" s="125">
        <v>2734.3551154855036</v>
      </c>
      <c r="I55" s="136">
        <v>28</v>
      </c>
      <c r="J55" s="136">
        <v>321675</v>
      </c>
      <c r="K55" s="136">
        <v>1763.3272763768109</v>
      </c>
      <c r="L55" s="136">
        <v>660.75723365048566</v>
      </c>
      <c r="M55" s="136">
        <v>1102.5701427263252</v>
      </c>
      <c r="N55" s="136">
        <v>5154.2003957400648</v>
      </c>
    </row>
    <row r="56" spans="1:14" s="122" customFormat="1" ht="12" x14ac:dyDescent="0.2">
      <c r="A56" s="120"/>
      <c r="B56" s="575" t="s">
        <v>730</v>
      </c>
      <c r="C56" s="152">
        <v>147</v>
      </c>
      <c r="D56" s="152">
        <v>3160311</v>
      </c>
      <c r="E56" s="152">
        <v>135137.15601297506</v>
      </c>
      <c r="F56" s="152">
        <v>67826.971700422306</v>
      </c>
      <c r="G56" s="152">
        <v>67310.184312552752</v>
      </c>
      <c r="H56" s="152">
        <v>165235.08948419325</v>
      </c>
      <c r="I56" s="137">
        <v>156</v>
      </c>
      <c r="J56" s="137">
        <v>4289021</v>
      </c>
      <c r="K56" s="137">
        <v>47537.987501431533</v>
      </c>
      <c r="L56" s="137">
        <v>21421.565533089979</v>
      </c>
      <c r="M56" s="137">
        <v>26116.421968341572</v>
      </c>
      <c r="N56" s="137">
        <v>237659.88487214124</v>
      </c>
    </row>
    <row r="57" spans="1:14" s="122" customFormat="1" ht="12" x14ac:dyDescent="0.2">
      <c r="A57" s="120"/>
      <c r="B57" s="121"/>
      <c r="C57" s="125"/>
      <c r="D57" s="125"/>
      <c r="E57" s="125"/>
      <c r="F57" s="125"/>
      <c r="G57" s="125"/>
      <c r="H57" s="125"/>
      <c r="I57" s="136"/>
      <c r="J57" s="136"/>
      <c r="K57" s="136"/>
      <c r="L57" s="136"/>
      <c r="M57" s="136"/>
      <c r="N57" s="136"/>
    </row>
    <row r="58" spans="1:14" s="122" customFormat="1" ht="25.5" x14ac:dyDescent="0.2">
      <c r="A58" s="120"/>
      <c r="B58" s="124" t="s">
        <v>731</v>
      </c>
      <c r="C58" s="152">
        <v>967</v>
      </c>
      <c r="D58" s="152">
        <v>86998118</v>
      </c>
      <c r="E58" s="152">
        <v>18808945.722033549</v>
      </c>
      <c r="F58" s="152">
        <v>18683938.874123961</v>
      </c>
      <c r="G58" s="152">
        <v>125006.84790958559</v>
      </c>
      <c r="H58" s="152">
        <v>2050733.6076105726</v>
      </c>
      <c r="I58" s="137">
        <v>979</v>
      </c>
      <c r="J58" s="137">
        <v>90221220</v>
      </c>
      <c r="K58" s="137">
        <v>3914776.1291244952</v>
      </c>
      <c r="L58" s="137">
        <v>3684496.9298092071</v>
      </c>
      <c r="M58" s="152">
        <v>230279.20931528756</v>
      </c>
      <c r="N58" s="137">
        <v>2592161.8245028523</v>
      </c>
    </row>
    <row r="59" spans="1:14" s="122" customFormat="1" ht="12" x14ac:dyDescent="0.2">
      <c r="A59" s="120"/>
      <c r="B59" s="121"/>
      <c r="C59" s="125"/>
      <c r="D59" s="125"/>
      <c r="E59" s="125"/>
      <c r="F59" s="125"/>
      <c r="G59" s="125"/>
      <c r="H59" s="125"/>
      <c r="I59" s="136"/>
      <c r="J59" s="136"/>
      <c r="K59" s="136"/>
      <c r="L59" s="136"/>
      <c r="M59" s="136"/>
      <c r="N59" s="136"/>
    </row>
    <row r="60" spans="1:14" s="117" customFormat="1" ht="12" x14ac:dyDescent="0.2">
      <c r="A60" s="259" t="s">
        <v>601</v>
      </c>
      <c r="B60" s="118" t="s">
        <v>732</v>
      </c>
      <c r="C60" s="152"/>
      <c r="D60" s="152"/>
      <c r="E60" s="152"/>
      <c r="F60" s="152"/>
      <c r="G60" s="152"/>
      <c r="H60" s="152"/>
      <c r="I60" s="137"/>
      <c r="J60" s="137"/>
      <c r="K60" s="137"/>
      <c r="L60" s="137"/>
      <c r="M60" s="137"/>
      <c r="N60" s="137"/>
    </row>
    <row r="61" spans="1:14" s="122" customFormat="1" ht="12" x14ac:dyDescent="0.2">
      <c r="A61" s="120" t="s">
        <v>678</v>
      </c>
      <c r="B61" s="121" t="s">
        <v>679</v>
      </c>
      <c r="C61" s="125">
        <v>815</v>
      </c>
      <c r="D61" s="125">
        <v>1042672</v>
      </c>
      <c r="E61" s="125">
        <v>4503.0041427139995</v>
      </c>
      <c r="F61" s="125">
        <v>38312.8953746568</v>
      </c>
      <c r="G61" s="125">
        <v>-33809.891231942805</v>
      </c>
      <c r="H61" s="125">
        <v>150622.75938203395</v>
      </c>
      <c r="I61" s="136"/>
      <c r="J61" s="136"/>
      <c r="K61" s="136"/>
      <c r="L61" s="136"/>
      <c r="M61" s="136"/>
      <c r="N61" s="136"/>
    </row>
    <row r="62" spans="1:14" s="122" customFormat="1" ht="12" x14ac:dyDescent="0.2">
      <c r="A62" s="120" t="s">
        <v>733</v>
      </c>
      <c r="B62" s="121" t="s">
        <v>734</v>
      </c>
      <c r="C62" s="125">
        <v>742</v>
      </c>
      <c r="D62" s="125">
        <v>851658</v>
      </c>
      <c r="E62" s="125">
        <v>4013.9855413139999</v>
      </c>
      <c r="F62" s="125">
        <v>32726.769196192003</v>
      </c>
      <c r="G62" s="125">
        <v>-28712.783654878</v>
      </c>
      <c r="H62" s="125">
        <v>140594.52457520913</v>
      </c>
      <c r="I62" s="136">
        <v>607</v>
      </c>
      <c r="J62" s="136">
        <v>595776</v>
      </c>
      <c r="K62" s="136">
        <v>76.441790505</v>
      </c>
      <c r="L62" s="136">
        <v>25141.651976675003</v>
      </c>
      <c r="M62" s="136">
        <v>-25065.210186170003</v>
      </c>
      <c r="N62" s="136">
        <v>121318.56914218783</v>
      </c>
    </row>
    <row r="63" spans="1:14" s="122" customFormat="1" ht="12" x14ac:dyDescent="0.2">
      <c r="A63" s="120" t="s">
        <v>735</v>
      </c>
      <c r="B63" s="121" t="s">
        <v>736</v>
      </c>
      <c r="C63" s="125">
        <v>31</v>
      </c>
      <c r="D63" s="125">
        <v>107535</v>
      </c>
      <c r="E63" s="125">
        <v>489.01860140000002</v>
      </c>
      <c r="F63" s="125">
        <v>2665.4728133068024</v>
      </c>
      <c r="G63" s="125">
        <v>-2176.4542119068024</v>
      </c>
      <c r="H63" s="125">
        <v>4209.97686122907</v>
      </c>
      <c r="I63" s="136">
        <v>23</v>
      </c>
      <c r="J63" s="136">
        <v>71836</v>
      </c>
      <c r="K63" s="136">
        <v>0</v>
      </c>
      <c r="L63" s="136">
        <v>1543.1270952510001</v>
      </c>
      <c r="M63" s="136">
        <v>-1543.1270952510001</v>
      </c>
      <c r="N63" s="136">
        <v>2869.9839290425371</v>
      </c>
    </row>
    <row r="64" spans="1:14" s="122" customFormat="1" ht="12" x14ac:dyDescent="0.2">
      <c r="A64" s="120" t="s">
        <v>737</v>
      </c>
      <c r="B64" s="121" t="s">
        <v>738</v>
      </c>
      <c r="C64" s="125">
        <v>9</v>
      </c>
      <c r="D64" s="125">
        <v>89</v>
      </c>
      <c r="E64" s="125">
        <v>0</v>
      </c>
      <c r="F64" s="125">
        <v>314.72242813100002</v>
      </c>
      <c r="G64" s="125">
        <v>-314.72242813100002</v>
      </c>
      <c r="H64" s="125">
        <v>2391.3706024945245</v>
      </c>
      <c r="I64" s="136">
        <v>9</v>
      </c>
      <c r="J64" s="136">
        <v>89</v>
      </c>
      <c r="K64" s="136">
        <v>0</v>
      </c>
      <c r="L64" s="136">
        <v>0</v>
      </c>
      <c r="M64" s="136">
        <v>0</v>
      </c>
      <c r="N64" s="136">
        <v>2374.8786366379768</v>
      </c>
    </row>
    <row r="65" spans="1:14" s="122" customFormat="1" ht="12" x14ac:dyDescent="0.2">
      <c r="A65" s="120" t="s">
        <v>739</v>
      </c>
      <c r="B65" s="121" t="s">
        <v>740</v>
      </c>
      <c r="C65" s="125">
        <v>33</v>
      </c>
      <c r="D65" s="125">
        <v>83390</v>
      </c>
      <c r="E65" s="125">
        <v>0</v>
      </c>
      <c r="F65" s="125">
        <v>2605.9309370270003</v>
      </c>
      <c r="G65" s="125">
        <v>-2605.9309370270003</v>
      </c>
      <c r="H65" s="125">
        <v>3426.8873431012225</v>
      </c>
      <c r="I65" s="136">
        <v>15</v>
      </c>
      <c r="J65" s="136">
        <v>22733</v>
      </c>
      <c r="K65" s="136">
        <v>0</v>
      </c>
      <c r="L65" s="136">
        <v>2579.7319579460004</v>
      </c>
      <c r="M65" s="136">
        <v>-2579.7319579460004</v>
      </c>
      <c r="N65" s="136">
        <v>1033.546276318817</v>
      </c>
    </row>
    <row r="66" spans="1:14" s="122" customFormat="1" ht="12" x14ac:dyDescent="0.2">
      <c r="A66" s="120"/>
      <c r="B66" s="575" t="s">
        <v>741</v>
      </c>
      <c r="C66" s="152">
        <v>815</v>
      </c>
      <c r="D66" s="152">
        <v>1042672</v>
      </c>
      <c r="E66" s="152">
        <v>4503.0041427139995</v>
      </c>
      <c r="F66" s="152">
        <v>38312.8953746568</v>
      </c>
      <c r="G66" s="152">
        <v>-33809.891231942805</v>
      </c>
      <c r="H66" s="152">
        <v>150622.75938203395</v>
      </c>
      <c r="I66" s="137">
        <v>654</v>
      </c>
      <c r="J66" s="137">
        <v>690434</v>
      </c>
      <c r="K66" s="137">
        <v>76.441790505</v>
      </c>
      <c r="L66" s="137">
        <v>29264.511029872003</v>
      </c>
      <c r="M66" s="137">
        <v>-29188.069239367003</v>
      </c>
      <c r="N66" s="137">
        <v>127596.97798418715</v>
      </c>
    </row>
    <row r="67" spans="1:14" s="122" customFormat="1" ht="12" x14ac:dyDescent="0.2">
      <c r="A67" s="120"/>
      <c r="B67" s="121"/>
      <c r="C67" s="125"/>
      <c r="D67" s="125"/>
      <c r="E67" s="125"/>
      <c r="F67" s="125"/>
      <c r="G67" s="125"/>
      <c r="H67" s="125"/>
      <c r="I67" s="136"/>
      <c r="J67" s="136"/>
      <c r="K67" s="136"/>
      <c r="L67" s="136"/>
      <c r="M67" s="136"/>
      <c r="N67" s="136"/>
    </row>
    <row r="68" spans="1:14" s="122" customFormat="1" ht="12" x14ac:dyDescent="0.2">
      <c r="A68" s="120" t="s">
        <v>697</v>
      </c>
      <c r="B68" s="121" t="s">
        <v>698</v>
      </c>
      <c r="C68" s="125">
        <v>111</v>
      </c>
      <c r="D68" s="125">
        <v>1701373</v>
      </c>
      <c r="E68" s="125">
        <v>3.999999999999837E-5</v>
      </c>
      <c r="F68" s="125">
        <v>2190.4230618150009</v>
      </c>
      <c r="G68" s="125">
        <v>-2190.4230218150005</v>
      </c>
      <c r="H68" s="125">
        <v>24453.849414134409</v>
      </c>
      <c r="I68" s="136"/>
      <c r="J68" s="136"/>
      <c r="K68" s="136"/>
      <c r="L68" s="136"/>
      <c r="M68" s="136"/>
      <c r="N68" s="136"/>
    </row>
    <row r="69" spans="1:14" s="122" customFormat="1" ht="12" x14ac:dyDescent="0.2">
      <c r="A69" s="120" t="s">
        <v>733</v>
      </c>
      <c r="B69" s="121" t="s">
        <v>708</v>
      </c>
      <c r="C69" s="125">
        <v>25</v>
      </c>
      <c r="D69" s="125">
        <v>470566</v>
      </c>
      <c r="E69" s="125">
        <v>0</v>
      </c>
      <c r="F69" s="125">
        <v>322.09820754499998</v>
      </c>
      <c r="G69" s="125">
        <v>-322.09820754499998</v>
      </c>
      <c r="H69" s="125">
        <v>3044.9470239677185</v>
      </c>
      <c r="I69" s="136">
        <v>25</v>
      </c>
      <c r="J69" s="136">
        <v>464983</v>
      </c>
      <c r="K69" s="136">
        <v>0</v>
      </c>
      <c r="L69" s="136">
        <v>61.219945802000005</v>
      </c>
      <c r="M69" s="136">
        <v>-61.219945802000005</v>
      </c>
      <c r="N69" s="136">
        <v>3995.0437516032048</v>
      </c>
    </row>
    <row r="70" spans="1:14" s="122" customFormat="1" ht="12" x14ac:dyDescent="0.2">
      <c r="A70" s="120" t="s">
        <v>735</v>
      </c>
      <c r="B70" s="121" t="s">
        <v>177</v>
      </c>
      <c r="C70" s="125">
        <v>86</v>
      </c>
      <c r="D70" s="125">
        <v>1230807</v>
      </c>
      <c r="E70" s="125">
        <v>3.999999999999837E-5</v>
      </c>
      <c r="F70" s="125">
        <v>1868.3248542700007</v>
      </c>
      <c r="G70" s="125">
        <v>-1868.3248142700006</v>
      </c>
      <c r="H70" s="125">
        <v>21408.902390166691</v>
      </c>
      <c r="I70" s="136">
        <v>81</v>
      </c>
      <c r="J70" s="136">
        <v>1190304</v>
      </c>
      <c r="K70" s="136">
        <v>0</v>
      </c>
      <c r="L70" s="136">
        <v>1664.0147334080002</v>
      </c>
      <c r="M70" s="136">
        <v>-1664.0147334080002</v>
      </c>
      <c r="N70" s="136">
        <v>25240.240913442452</v>
      </c>
    </row>
    <row r="71" spans="1:14" s="122" customFormat="1" ht="12" x14ac:dyDescent="0.2">
      <c r="A71" s="120"/>
      <c r="B71" s="575" t="s">
        <v>742</v>
      </c>
      <c r="C71" s="152">
        <v>111</v>
      </c>
      <c r="D71" s="152">
        <v>1701373</v>
      </c>
      <c r="E71" s="152">
        <v>3.999999999999837E-5</v>
      </c>
      <c r="F71" s="152">
        <v>2190.4230618150009</v>
      </c>
      <c r="G71" s="152">
        <v>-2190.4230218150005</v>
      </c>
      <c r="H71" s="152">
        <v>24453.849414134409</v>
      </c>
      <c r="I71" s="137">
        <v>106</v>
      </c>
      <c r="J71" s="137">
        <v>1655287</v>
      </c>
      <c r="K71" s="137">
        <v>0</v>
      </c>
      <c r="L71" s="137">
        <v>1725.2346792100002</v>
      </c>
      <c r="M71" s="137">
        <v>-1725.2346792100002</v>
      </c>
      <c r="N71" s="137">
        <v>29235.284665045656</v>
      </c>
    </row>
    <row r="72" spans="1:14" s="122" customFormat="1" ht="12" x14ac:dyDescent="0.2">
      <c r="A72" s="120"/>
      <c r="B72" s="121"/>
      <c r="C72" s="125"/>
      <c r="D72" s="125"/>
      <c r="E72" s="125"/>
      <c r="F72" s="125"/>
      <c r="G72" s="125"/>
      <c r="H72" s="125"/>
      <c r="I72" s="136"/>
      <c r="J72" s="136"/>
      <c r="K72" s="136"/>
      <c r="L72" s="136"/>
      <c r="M72" s="136"/>
      <c r="N72" s="136"/>
    </row>
    <row r="73" spans="1:14" s="122" customFormat="1" ht="12" x14ac:dyDescent="0.2">
      <c r="A73" s="120" t="s">
        <v>710</v>
      </c>
      <c r="B73" s="121" t="s">
        <v>725</v>
      </c>
      <c r="C73" s="125">
        <v>0</v>
      </c>
      <c r="D73" s="125">
        <v>0</v>
      </c>
      <c r="E73" s="125">
        <v>0</v>
      </c>
      <c r="F73" s="125">
        <v>0</v>
      </c>
      <c r="G73" s="125">
        <v>0</v>
      </c>
      <c r="H73" s="125">
        <v>0</v>
      </c>
      <c r="I73" s="136">
        <v>0</v>
      </c>
      <c r="J73" s="136">
        <v>0</v>
      </c>
      <c r="K73" s="136">
        <v>0</v>
      </c>
      <c r="L73" s="136">
        <v>0</v>
      </c>
      <c r="M73" s="136">
        <v>0</v>
      </c>
      <c r="N73" s="136">
        <v>0</v>
      </c>
    </row>
    <row r="74" spans="1:14" s="122" customFormat="1" ht="12" x14ac:dyDescent="0.2">
      <c r="A74" s="120"/>
      <c r="B74" s="121"/>
      <c r="C74" s="125"/>
      <c r="D74" s="125"/>
      <c r="E74" s="125"/>
      <c r="F74" s="125"/>
      <c r="G74" s="125"/>
      <c r="H74" s="125"/>
      <c r="I74" s="136"/>
      <c r="J74" s="136"/>
      <c r="K74" s="136"/>
      <c r="L74" s="136"/>
      <c r="M74" s="136"/>
      <c r="N74" s="136"/>
    </row>
    <row r="75" spans="1:14" s="122" customFormat="1" ht="25.5" x14ac:dyDescent="0.2">
      <c r="A75" s="120"/>
      <c r="B75" s="124" t="s">
        <v>743</v>
      </c>
      <c r="C75" s="152">
        <v>926</v>
      </c>
      <c r="D75" s="152">
        <v>2744045</v>
      </c>
      <c r="E75" s="152">
        <v>4503.0041827139994</v>
      </c>
      <c r="F75" s="152">
        <v>40503.318436471804</v>
      </c>
      <c r="G75" s="152">
        <v>-36000.31425375781</v>
      </c>
      <c r="H75" s="152">
        <v>175076.60879616835</v>
      </c>
      <c r="I75" s="137">
        <v>760</v>
      </c>
      <c r="J75" s="137">
        <v>2345721</v>
      </c>
      <c r="K75" s="137">
        <v>76.441790505</v>
      </c>
      <c r="L75" s="137">
        <v>30989.745709082003</v>
      </c>
      <c r="M75" s="137">
        <v>-30913.303918577003</v>
      </c>
      <c r="N75" s="137">
        <v>156832.26264923281</v>
      </c>
    </row>
    <row r="76" spans="1:14" s="122" customFormat="1" ht="12" x14ac:dyDescent="0.2">
      <c r="A76" s="120"/>
      <c r="B76" s="121"/>
      <c r="C76" s="125"/>
      <c r="D76" s="125"/>
      <c r="E76" s="125"/>
      <c r="F76" s="125"/>
      <c r="G76" s="125"/>
      <c r="H76" s="125"/>
      <c r="I76" s="136"/>
      <c r="J76" s="136"/>
      <c r="K76" s="136"/>
      <c r="L76" s="136"/>
      <c r="M76" s="136"/>
      <c r="N76" s="136"/>
    </row>
    <row r="77" spans="1:14" s="117" customFormat="1" ht="12" x14ac:dyDescent="0.2">
      <c r="A77" s="259" t="s">
        <v>604</v>
      </c>
      <c r="B77" s="118" t="s">
        <v>744</v>
      </c>
      <c r="C77" s="152"/>
      <c r="D77" s="152"/>
      <c r="E77" s="152"/>
      <c r="F77" s="152"/>
      <c r="G77" s="152"/>
      <c r="H77" s="152"/>
      <c r="I77" s="137"/>
      <c r="J77" s="137"/>
      <c r="K77" s="137"/>
      <c r="L77" s="137"/>
      <c r="M77" s="137"/>
      <c r="N77" s="137"/>
    </row>
    <row r="78" spans="1:14" s="122" customFormat="1" ht="12" x14ac:dyDescent="0.2">
      <c r="A78" s="120" t="s">
        <v>678</v>
      </c>
      <c r="B78" s="121" t="s">
        <v>679</v>
      </c>
      <c r="C78" s="125">
        <v>23</v>
      </c>
      <c r="D78" s="125">
        <v>3888</v>
      </c>
      <c r="E78" s="125">
        <v>9.0477382380000044</v>
      </c>
      <c r="F78" s="125">
        <v>1714.7554145029999</v>
      </c>
      <c r="G78" s="125">
        <v>-1705.7076762649999</v>
      </c>
      <c r="H78" s="125">
        <v>392.64872913278566</v>
      </c>
      <c r="I78" s="136">
        <v>23</v>
      </c>
      <c r="J78" s="136">
        <v>3802</v>
      </c>
      <c r="K78" s="136">
        <v>3.3070626339999993</v>
      </c>
      <c r="L78" s="136">
        <v>30.800306944999996</v>
      </c>
      <c r="M78" s="136">
        <v>-27.493244310999998</v>
      </c>
      <c r="N78" s="136">
        <v>394.44059046839186</v>
      </c>
    </row>
    <row r="79" spans="1:14" s="122" customFormat="1" ht="12" x14ac:dyDescent="0.2">
      <c r="A79" s="120"/>
      <c r="B79" s="121"/>
      <c r="C79" s="125"/>
      <c r="D79" s="125"/>
      <c r="E79" s="125"/>
      <c r="F79" s="125"/>
      <c r="G79" s="125"/>
      <c r="H79" s="125"/>
      <c r="I79" s="136"/>
      <c r="J79" s="136"/>
      <c r="K79" s="136"/>
      <c r="L79" s="136"/>
      <c r="M79" s="136"/>
      <c r="N79" s="136"/>
    </row>
    <row r="80" spans="1:14" s="122" customFormat="1" x14ac:dyDescent="0.2">
      <c r="A80" s="120" t="s">
        <v>697</v>
      </c>
      <c r="B80" s="126" t="s">
        <v>698</v>
      </c>
      <c r="C80" s="125">
        <v>0</v>
      </c>
      <c r="D80" s="125">
        <v>0</v>
      </c>
      <c r="E80" s="125">
        <v>0</v>
      </c>
      <c r="F80" s="125">
        <v>0</v>
      </c>
      <c r="G80" s="125">
        <v>0</v>
      </c>
      <c r="H80" s="125">
        <v>0</v>
      </c>
      <c r="I80" s="136">
        <v>0</v>
      </c>
      <c r="J80" s="136">
        <v>0</v>
      </c>
      <c r="K80" s="136">
        <v>0</v>
      </c>
      <c r="L80" s="136">
        <v>0</v>
      </c>
      <c r="M80" s="136">
        <v>0</v>
      </c>
      <c r="N80" s="136">
        <v>0</v>
      </c>
    </row>
    <row r="81" spans="1:14" s="122" customFormat="1" ht="12" x14ac:dyDescent="0.2">
      <c r="A81" s="120"/>
      <c r="B81" s="121"/>
      <c r="C81" s="125"/>
      <c r="D81" s="125"/>
      <c r="E81" s="125"/>
      <c r="F81" s="125"/>
      <c r="G81" s="125"/>
      <c r="H81" s="125"/>
      <c r="I81" s="136"/>
      <c r="J81" s="136"/>
      <c r="K81" s="136"/>
      <c r="L81" s="136"/>
      <c r="M81" s="136"/>
      <c r="N81" s="136"/>
    </row>
    <row r="82" spans="1:14" s="122" customFormat="1" ht="12" x14ac:dyDescent="0.2">
      <c r="A82" s="120" t="s">
        <v>710</v>
      </c>
      <c r="B82" s="121" t="s">
        <v>725</v>
      </c>
      <c r="C82" s="125">
        <v>0</v>
      </c>
      <c r="D82" s="125">
        <v>0</v>
      </c>
      <c r="E82" s="125">
        <v>0</v>
      </c>
      <c r="F82" s="125">
        <v>0</v>
      </c>
      <c r="G82" s="125">
        <v>0</v>
      </c>
      <c r="H82" s="125">
        <v>0</v>
      </c>
      <c r="I82" s="136">
        <v>0</v>
      </c>
      <c r="J82" s="136">
        <v>0</v>
      </c>
      <c r="K82" s="136">
        <v>0</v>
      </c>
      <c r="L82" s="136">
        <v>0</v>
      </c>
      <c r="M82" s="136">
        <v>0</v>
      </c>
      <c r="N82" s="136">
        <v>0</v>
      </c>
    </row>
    <row r="83" spans="1:14" s="122" customFormat="1" ht="12" x14ac:dyDescent="0.2">
      <c r="A83" s="120"/>
      <c r="B83" s="121"/>
      <c r="C83" s="125"/>
      <c r="D83" s="125"/>
      <c r="E83" s="125"/>
      <c r="F83" s="125"/>
      <c r="G83" s="125"/>
      <c r="H83" s="125"/>
      <c r="I83" s="136"/>
      <c r="J83" s="136"/>
      <c r="K83" s="136"/>
      <c r="L83" s="136"/>
      <c r="M83" s="136"/>
      <c r="N83" s="136"/>
    </row>
    <row r="84" spans="1:14" s="122" customFormat="1" x14ac:dyDescent="0.2">
      <c r="A84" s="120"/>
      <c r="B84" s="124" t="s">
        <v>745</v>
      </c>
      <c r="C84" s="152">
        <v>23</v>
      </c>
      <c r="D84" s="152">
        <v>3888</v>
      </c>
      <c r="E84" s="152">
        <v>9.0477382380000044</v>
      </c>
      <c r="F84" s="152">
        <v>1714.7554145029999</v>
      </c>
      <c r="G84" s="152">
        <v>-1705.7076762649999</v>
      </c>
      <c r="H84" s="152">
        <v>392.64872913278566</v>
      </c>
      <c r="I84" s="137">
        <v>23</v>
      </c>
      <c r="J84" s="137">
        <v>3802</v>
      </c>
      <c r="K84" s="137">
        <v>3.3070626339999993</v>
      </c>
      <c r="L84" s="137">
        <v>30.800306944999996</v>
      </c>
      <c r="M84" s="137">
        <v>-27.493244310999998</v>
      </c>
      <c r="N84" s="137">
        <v>394.44059046839186</v>
      </c>
    </row>
    <row r="85" spans="1:14" s="122" customFormat="1" ht="12" x14ac:dyDescent="0.2">
      <c r="A85" s="120"/>
      <c r="B85" s="121"/>
      <c r="C85" s="125"/>
      <c r="D85" s="125"/>
      <c r="E85" s="125"/>
      <c r="F85" s="125"/>
      <c r="G85" s="125"/>
      <c r="H85" s="125"/>
      <c r="I85" s="136"/>
      <c r="J85" s="136"/>
      <c r="K85" s="136"/>
      <c r="L85" s="136"/>
      <c r="M85" s="136"/>
      <c r="N85" s="136"/>
    </row>
    <row r="86" spans="1:14" s="117" customFormat="1" ht="36" x14ac:dyDescent="0.2">
      <c r="A86" s="127" t="s">
        <v>746</v>
      </c>
      <c r="B86" s="127" t="s">
        <v>746</v>
      </c>
      <c r="C86" s="152">
        <v>1916</v>
      </c>
      <c r="D86" s="152">
        <v>89746051</v>
      </c>
      <c r="E86" s="152">
        <v>18813457.7739545</v>
      </c>
      <c r="F86" s="152">
        <v>18726156.947974935</v>
      </c>
      <c r="G86" s="152">
        <v>87300.825979562796</v>
      </c>
      <c r="H86" s="152">
        <v>2226202.8651358737</v>
      </c>
      <c r="I86" s="137">
        <v>1762</v>
      </c>
      <c r="J86" s="137">
        <v>92570743</v>
      </c>
      <c r="K86" s="137">
        <v>3914855.8779776343</v>
      </c>
      <c r="L86" s="137">
        <v>3715517.4758252343</v>
      </c>
      <c r="M86" s="137">
        <v>199338.41215239954</v>
      </c>
      <c r="N86" s="137">
        <v>2749388.5277425535</v>
      </c>
    </row>
    <row r="87" spans="1:14" s="122" customFormat="1" ht="12" x14ac:dyDescent="0.2">
      <c r="A87" s="120"/>
      <c r="B87" s="121"/>
      <c r="C87" s="125"/>
      <c r="D87" s="125"/>
      <c r="E87" s="125"/>
      <c r="F87" s="125"/>
      <c r="G87" s="125"/>
      <c r="H87" s="125"/>
      <c r="I87" s="136"/>
      <c r="J87" s="136"/>
      <c r="K87" s="136"/>
      <c r="L87" s="136"/>
      <c r="M87" s="136"/>
      <c r="N87" s="136"/>
    </row>
    <row r="88" spans="1:14" s="122" customFormat="1" ht="12" x14ac:dyDescent="0.2">
      <c r="A88" s="120"/>
      <c r="B88" s="121" t="s">
        <v>747</v>
      </c>
      <c r="C88" s="125">
        <v>46</v>
      </c>
      <c r="D88" s="125">
        <v>637072</v>
      </c>
      <c r="E88" s="125">
        <v>10813.35154536839</v>
      </c>
      <c r="F88" s="125">
        <v>1930.1320254151196</v>
      </c>
      <c r="G88" s="125">
        <v>8883.2195199532707</v>
      </c>
      <c r="H88" s="125">
        <v>12257.11304643228</v>
      </c>
      <c r="I88" s="136">
        <v>48</v>
      </c>
      <c r="J88" s="136">
        <v>947559</v>
      </c>
      <c r="K88" s="136">
        <v>6647.5020014613501</v>
      </c>
      <c r="L88" s="136">
        <v>2036.6006306409108</v>
      </c>
      <c r="M88" s="136">
        <v>4610.9013708204384</v>
      </c>
      <c r="N88" s="136">
        <v>19361.80199171049</v>
      </c>
    </row>
    <row r="89" spans="1:14" s="122" customFormat="1" ht="12" x14ac:dyDescent="0.2">
      <c r="A89" s="255" t="s">
        <v>946</v>
      </c>
      <c r="B89" s="252"/>
      <c r="C89" s="253"/>
      <c r="D89" s="253"/>
      <c r="E89" s="253"/>
      <c r="F89" s="253"/>
      <c r="G89" s="253"/>
      <c r="H89" s="253"/>
      <c r="I89" s="254"/>
      <c r="J89" s="254"/>
      <c r="K89" s="254"/>
      <c r="L89" s="254"/>
      <c r="M89" s="254"/>
      <c r="N89" s="254"/>
    </row>
    <row r="90" spans="1:14" x14ac:dyDescent="0.2">
      <c r="A90" s="74" t="s">
        <v>1078</v>
      </c>
    </row>
    <row r="91" spans="1:14" x14ac:dyDescent="0.2">
      <c r="A91" s="1162" t="s">
        <v>56</v>
      </c>
      <c r="B91" s="1162"/>
    </row>
    <row r="92" spans="1:14" x14ac:dyDescent="0.2">
      <c r="C92" s="154"/>
      <c r="H92" s="154"/>
    </row>
    <row r="93" spans="1:14" x14ac:dyDescent="0.2">
      <c r="C93" s="154"/>
    </row>
    <row r="94" spans="1:14" x14ac:dyDescent="0.2">
      <c r="C94" s="154"/>
    </row>
    <row r="95" spans="1:14" x14ac:dyDescent="0.2">
      <c r="C95" s="154"/>
    </row>
    <row r="96" spans="1:14" x14ac:dyDescent="0.2">
      <c r="C96" s="154"/>
    </row>
    <row r="97" spans="3:10" x14ac:dyDescent="0.2">
      <c r="C97" s="154"/>
      <c r="D97" s="74"/>
      <c r="E97" s="74"/>
      <c r="F97" s="74"/>
      <c r="G97" s="74"/>
      <c r="H97" s="74"/>
      <c r="I97" s="74"/>
      <c r="J97" s="74"/>
    </row>
  </sheetData>
  <mergeCells count="5">
    <mergeCell ref="I2:N2"/>
    <mergeCell ref="A91:B91"/>
    <mergeCell ref="A2:A3"/>
    <mergeCell ref="B2:B3"/>
    <mergeCell ref="C2:H2"/>
  </mergeCells>
  <pageMargins left="0.78431372549019618" right="0.78431372549019618" top="0.98039215686274517" bottom="0.98039215686274517" header="0.50980392156862753" footer="0.50980392156862753"/>
  <pageSetup paperSize="9" scale="35"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G31" sqref="G31"/>
    </sheetView>
  </sheetViews>
  <sheetFormatPr defaultRowHeight="12.75" x14ac:dyDescent="0.2"/>
  <cols>
    <col min="1" max="1" width="11.5703125" bestFit="1" customWidth="1"/>
    <col min="2" max="7" width="12.140625" bestFit="1" customWidth="1"/>
    <col min="8" max="8" width="12.28515625" customWidth="1"/>
    <col min="9" max="9" width="9.7109375" bestFit="1" customWidth="1"/>
    <col min="10" max="10" width="14.5703125" customWidth="1"/>
    <col min="11" max="11" width="4.7109375" bestFit="1" customWidth="1"/>
  </cols>
  <sheetData>
    <row r="1" spans="1:10" ht="15.75" customHeight="1" x14ac:dyDescent="0.2">
      <c r="A1" s="1166" t="s">
        <v>907</v>
      </c>
      <c r="B1" s="1166"/>
      <c r="C1" s="1166"/>
      <c r="D1" s="1166"/>
      <c r="E1" s="1166"/>
      <c r="F1" s="1166"/>
      <c r="G1" s="1166"/>
      <c r="H1" s="1166"/>
      <c r="I1" s="1166"/>
    </row>
    <row r="2" spans="1:10" ht="15.75" customHeight="1" x14ac:dyDescent="0.2">
      <c r="A2" s="522"/>
      <c r="B2" s="522"/>
      <c r="C2" s="522"/>
      <c r="D2" s="522"/>
      <c r="E2" s="522"/>
      <c r="F2" s="522"/>
      <c r="G2" s="522"/>
      <c r="H2" s="522"/>
      <c r="I2" s="522"/>
      <c r="J2" t="s">
        <v>889</v>
      </c>
    </row>
    <row r="3" spans="1:10" s="264" customFormat="1" ht="18.75" customHeight="1" x14ac:dyDescent="0.2">
      <c r="A3" s="1167" t="s">
        <v>424</v>
      </c>
      <c r="B3" s="1169" t="s">
        <v>425</v>
      </c>
      <c r="C3" s="1170"/>
      <c r="D3" s="1171"/>
      <c r="E3" s="1169" t="s">
        <v>81</v>
      </c>
      <c r="F3" s="1170"/>
      <c r="G3" s="1171"/>
      <c r="H3" s="1169" t="s">
        <v>67</v>
      </c>
      <c r="I3" s="1170"/>
      <c r="J3" s="1171"/>
    </row>
    <row r="4" spans="1:10" s="264" customFormat="1" ht="34.5" customHeight="1" x14ac:dyDescent="0.2">
      <c r="A4" s="1168"/>
      <c r="B4" s="278" t="s">
        <v>426</v>
      </c>
      <c r="C4" s="278" t="s">
        <v>427</v>
      </c>
      <c r="D4" s="278" t="s">
        <v>428</v>
      </c>
      <c r="E4" s="278" t="s">
        <v>426</v>
      </c>
      <c r="F4" s="278" t="s">
        <v>427</v>
      </c>
      <c r="G4" s="278" t="s">
        <v>428</v>
      </c>
      <c r="H4" s="278" t="s">
        <v>426</v>
      </c>
      <c r="I4" s="278" t="s">
        <v>427</v>
      </c>
      <c r="J4" s="278" t="s">
        <v>429</v>
      </c>
    </row>
    <row r="5" spans="1:10" s="264" customFormat="1" ht="22.5" customHeight="1" x14ac:dyDescent="0.2">
      <c r="A5" s="523" t="s">
        <v>72</v>
      </c>
      <c r="B5" s="524" t="s">
        <v>1029</v>
      </c>
      <c r="C5" s="524" t="s">
        <v>1030</v>
      </c>
      <c r="D5" s="525">
        <v>91603</v>
      </c>
      <c r="E5" s="524" t="s">
        <v>1031</v>
      </c>
      <c r="F5" s="524" t="s">
        <v>1032</v>
      </c>
      <c r="G5" s="525" t="s">
        <v>1033</v>
      </c>
      <c r="H5" s="524" t="s">
        <v>1034</v>
      </c>
      <c r="I5" s="524" t="s">
        <v>1035</v>
      </c>
      <c r="J5" s="525" t="s">
        <v>1036</v>
      </c>
    </row>
    <row r="6" spans="1:10" s="264" customFormat="1" ht="22.5" customHeight="1" x14ac:dyDescent="0.2">
      <c r="A6" s="523" t="s">
        <v>75</v>
      </c>
      <c r="B6" s="524">
        <f>SUM(B7:B11)</f>
        <v>314841.62</v>
      </c>
      <c r="C6" s="524">
        <f t="shared" ref="C6:J6" si="0">SUM(C7:C11)</f>
        <v>334380.84999999998</v>
      </c>
      <c r="D6" s="525">
        <f t="shared" si="0"/>
        <v>-19539.23</v>
      </c>
      <c r="E6" s="524">
        <f t="shared" si="0"/>
        <v>750839.32</v>
      </c>
      <c r="F6" s="524">
        <f t="shared" si="0"/>
        <v>652178.18999999994</v>
      </c>
      <c r="G6" s="525">
        <f t="shared" si="0"/>
        <v>98661.12999999999</v>
      </c>
      <c r="H6" s="524">
        <f t="shared" si="0"/>
        <v>1065680.94</v>
      </c>
      <c r="I6" s="524">
        <f t="shared" si="0"/>
        <v>986559.03999999992</v>
      </c>
      <c r="J6" s="525">
        <f t="shared" si="0"/>
        <v>79121.899999999994</v>
      </c>
    </row>
    <row r="7" spans="1:10" s="264" customFormat="1" ht="22.5" customHeight="1" x14ac:dyDescent="0.2">
      <c r="A7" s="523" t="s">
        <v>74</v>
      </c>
      <c r="B7" s="525">
        <v>54525.1</v>
      </c>
      <c r="C7" s="525">
        <v>62490.6</v>
      </c>
      <c r="D7" s="525">
        <f>B7-C7</f>
        <v>-7965.5</v>
      </c>
      <c r="E7" s="524">
        <v>121444.56</v>
      </c>
      <c r="F7" s="524">
        <v>131239.1</v>
      </c>
      <c r="G7" s="525">
        <f>E7-F7</f>
        <v>-9794.5400000000081</v>
      </c>
      <c r="H7" s="524">
        <v>175969.66</v>
      </c>
      <c r="I7" s="524">
        <v>193729.7</v>
      </c>
      <c r="J7" s="525">
        <f>H7-I7</f>
        <v>-17760.040000000008</v>
      </c>
    </row>
    <row r="8" spans="1:10" s="264" customFormat="1" ht="22.5" customHeight="1" x14ac:dyDescent="0.2">
      <c r="A8" s="523" t="s">
        <v>73</v>
      </c>
      <c r="B8" s="525">
        <v>70794.759999999995</v>
      </c>
      <c r="C8" s="525">
        <v>64272.31</v>
      </c>
      <c r="D8" s="525">
        <v>6522.45</v>
      </c>
      <c r="E8" s="524">
        <v>139959.84</v>
      </c>
      <c r="F8" s="524">
        <v>129260.47</v>
      </c>
      <c r="G8" s="525">
        <v>10699.37</v>
      </c>
      <c r="H8" s="524">
        <v>210754.6</v>
      </c>
      <c r="I8" s="524">
        <v>193532.78</v>
      </c>
      <c r="J8" s="525">
        <v>17221.82</v>
      </c>
    </row>
    <row r="9" spans="1:10" s="264" customFormat="1" ht="22.5" customHeight="1" x14ac:dyDescent="0.2">
      <c r="A9" s="523" t="s">
        <v>799</v>
      </c>
      <c r="B9" s="525">
        <v>73265.58</v>
      </c>
      <c r="C9" s="525">
        <v>73767.08</v>
      </c>
      <c r="D9" s="525">
        <v>-501.5</v>
      </c>
      <c r="E9" s="524">
        <v>179002.03</v>
      </c>
      <c r="F9" s="524">
        <v>137637.32</v>
      </c>
      <c r="G9" s="525">
        <v>41364.71</v>
      </c>
      <c r="H9" s="524">
        <v>252267.61</v>
      </c>
      <c r="I9" s="524">
        <v>211404.4</v>
      </c>
      <c r="J9" s="525">
        <v>40863.21</v>
      </c>
    </row>
    <row r="10" spans="1:10" s="264" customFormat="1" ht="22.5" customHeight="1" x14ac:dyDescent="0.2">
      <c r="A10" s="523" t="s">
        <v>960</v>
      </c>
      <c r="B10" s="525">
        <v>61103.69</v>
      </c>
      <c r="C10" s="525">
        <v>70298.73</v>
      </c>
      <c r="D10" s="525">
        <v>-9195.0400000000009</v>
      </c>
      <c r="E10" s="524">
        <v>171073.17</v>
      </c>
      <c r="F10" s="524">
        <v>139175.32</v>
      </c>
      <c r="G10" s="525">
        <v>31897.85</v>
      </c>
      <c r="H10" s="524">
        <v>232176.86</v>
      </c>
      <c r="I10" s="524">
        <v>209474.05</v>
      </c>
      <c r="J10" s="525">
        <v>22702.81</v>
      </c>
    </row>
    <row r="11" spans="1:10" s="264" customFormat="1" ht="22.5" customHeight="1" x14ac:dyDescent="0.2">
      <c r="A11" s="523" t="s">
        <v>1066</v>
      </c>
      <c r="B11" s="525">
        <v>55152.49</v>
      </c>
      <c r="C11" s="525">
        <v>63552.13</v>
      </c>
      <c r="D11" s="525">
        <v>-8399.64</v>
      </c>
      <c r="E11" s="524">
        <v>139359.72</v>
      </c>
      <c r="F11" s="524">
        <v>114865.98</v>
      </c>
      <c r="G11" s="525">
        <v>24493.74</v>
      </c>
      <c r="H11" s="524">
        <v>194512.21</v>
      </c>
      <c r="I11" s="524">
        <v>178418.11</v>
      </c>
      <c r="J11" s="525">
        <v>16094.1</v>
      </c>
    </row>
    <row r="12" spans="1:10" s="264" customFormat="1" ht="22.5" customHeight="1" x14ac:dyDescent="0.2">
      <c r="A12" s="306" t="s">
        <v>946</v>
      </c>
      <c r="B12" s="307"/>
      <c r="C12" s="307"/>
      <c r="D12" s="307"/>
      <c r="E12" s="308"/>
      <c r="F12" s="308"/>
      <c r="G12" s="307"/>
      <c r="H12" s="308"/>
      <c r="I12" s="308"/>
      <c r="J12" s="307"/>
    </row>
    <row r="13" spans="1:10" s="264" customFormat="1" ht="18" customHeight="1" x14ac:dyDescent="0.2">
      <c r="A13" s="1141" t="s">
        <v>1077</v>
      </c>
      <c r="B13" s="1141"/>
      <c r="C13" s="1141"/>
      <c r="D13" s="1141"/>
      <c r="E13" s="1141"/>
      <c r="F13" s="1141"/>
      <c r="G13" s="1141"/>
    </row>
    <row r="14" spans="1:10" s="264" customFormat="1" ht="18.75" customHeight="1" x14ac:dyDescent="0.2">
      <c r="A14" s="1140" t="s">
        <v>88</v>
      </c>
      <c r="B14" s="1140"/>
      <c r="C14" s="1140"/>
      <c r="D14" s="1140"/>
      <c r="E14" s="1140"/>
      <c r="F14" s="1140"/>
      <c r="G14" s="1140"/>
    </row>
    <row r="15" spans="1:10" s="264" customFormat="1" ht="28.35" customHeight="1" x14ac:dyDescent="0.2"/>
  </sheetData>
  <mergeCells count="7">
    <mergeCell ref="A14:G14"/>
    <mergeCell ref="A13:G13"/>
    <mergeCell ref="A1:I1"/>
    <mergeCell ref="A3:A4"/>
    <mergeCell ref="B3:D3"/>
    <mergeCell ref="E3:G3"/>
    <mergeCell ref="H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2"/>
  <sheetViews>
    <sheetView topLeftCell="C1" zoomScaleNormal="100" workbookViewId="0">
      <selection activeCell="A15" sqref="A15:O15"/>
    </sheetView>
  </sheetViews>
  <sheetFormatPr defaultColWidth="10.42578125" defaultRowHeight="15" x14ac:dyDescent="0.25"/>
  <cols>
    <col min="1" max="16384" width="10.42578125" style="628"/>
  </cols>
  <sheetData>
    <row r="1" spans="1:18" ht="17.25" customHeight="1" x14ac:dyDescent="0.25">
      <c r="A1" s="935" t="s">
        <v>639</v>
      </c>
      <c r="B1" s="935"/>
      <c r="C1" s="935"/>
      <c r="D1" s="935"/>
      <c r="E1" s="935"/>
      <c r="F1" s="935"/>
      <c r="G1" s="935"/>
      <c r="H1" s="935"/>
      <c r="I1" s="935"/>
      <c r="J1" s="935"/>
      <c r="K1" s="935"/>
      <c r="L1" s="935"/>
      <c r="M1" s="935"/>
      <c r="N1" s="935"/>
      <c r="O1" s="935"/>
    </row>
    <row r="2" spans="1:18" ht="18" customHeight="1" x14ac:dyDescent="0.25">
      <c r="A2" s="936" t="s">
        <v>65</v>
      </c>
      <c r="B2" s="937" t="s">
        <v>640</v>
      </c>
      <c r="C2" s="938"/>
      <c r="D2" s="943" t="s">
        <v>641</v>
      </c>
      <c r="E2" s="944"/>
      <c r="F2" s="944"/>
      <c r="G2" s="944"/>
      <c r="H2" s="944"/>
      <c r="I2" s="944"/>
      <c r="J2" s="944"/>
      <c r="K2" s="944"/>
      <c r="L2" s="944"/>
      <c r="M2" s="944"/>
      <c r="N2" s="944"/>
      <c r="O2" s="945"/>
      <c r="P2" s="929" t="s">
        <v>642</v>
      </c>
      <c r="Q2" s="929"/>
    </row>
    <row r="3" spans="1:18" s="629" customFormat="1" x14ac:dyDescent="0.2">
      <c r="A3" s="936"/>
      <c r="B3" s="939"/>
      <c r="C3" s="940"/>
      <c r="D3" s="930" t="s">
        <v>874</v>
      </c>
      <c r="E3" s="930"/>
      <c r="F3" s="930"/>
      <c r="G3" s="930"/>
      <c r="H3" s="930" t="s">
        <v>76</v>
      </c>
      <c r="I3" s="930"/>
      <c r="J3" s="930"/>
      <c r="K3" s="930"/>
      <c r="L3" s="930" t="s">
        <v>875</v>
      </c>
      <c r="M3" s="930"/>
      <c r="N3" s="930"/>
      <c r="O3" s="930"/>
      <c r="P3" s="931" t="s">
        <v>86</v>
      </c>
      <c r="Q3" s="932" t="s">
        <v>643</v>
      </c>
    </row>
    <row r="4" spans="1:18" s="629" customFormat="1" x14ac:dyDescent="0.2">
      <c r="A4" s="936"/>
      <c r="B4" s="941"/>
      <c r="C4" s="942"/>
      <c r="D4" s="933" t="s">
        <v>77</v>
      </c>
      <c r="E4" s="934"/>
      <c r="F4" s="933" t="s">
        <v>78</v>
      </c>
      <c r="G4" s="934"/>
      <c r="H4" s="933" t="s">
        <v>79</v>
      </c>
      <c r="I4" s="934"/>
      <c r="J4" s="933" t="s">
        <v>80</v>
      </c>
      <c r="K4" s="934"/>
      <c r="L4" s="933" t="s">
        <v>82</v>
      </c>
      <c r="M4" s="934"/>
      <c r="N4" s="933" t="s">
        <v>83</v>
      </c>
      <c r="O4" s="934"/>
      <c r="P4" s="931"/>
      <c r="Q4" s="932"/>
    </row>
    <row r="5" spans="1:18" s="629" customFormat="1" ht="30" x14ac:dyDescent="0.2">
      <c r="A5" s="936"/>
      <c r="B5" s="630" t="s">
        <v>84</v>
      </c>
      <c r="C5" s="630" t="s">
        <v>644</v>
      </c>
      <c r="D5" s="630" t="s">
        <v>84</v>
      </c>
      <c r="E5" s="630" t="s">
        <v>644</v>
      </c>
      <c r="F5" s="630" t="s">
        <v>84</v>
      </c>
      <c r="G5" s="630" t="s">
        <v>644</v>
      </c>
      <c r="H5" s="630" t="s">
        <v>84</v>
      </c>
      <c r="I5" s="630" t="s">
        <v>644</v>
      </c>
      <c r="J5" s="630" t="s">
        <v>84</v>
      </c>
      <c r="K5" s="630" t="s">
        <v>644</v>
      </c>
      <c r="L5" s="630" t="s">
        <v>84</v>
      </c>
      <c r="M5" s="630" t="s">
        <v>644</v>
      </c>
      <c r="N5" s="630" t="s">
        <v>84</v>
      </c>
      <c r="O5" s="630" t="s">
        <v>644</v>
      </c>
      <c r="P5" s="931"/>
      <c r="Q5" s="932"/>
    </row>
    <row r="6" spans="1:18" s="635" customFormat="1" ht="15" customHeight="1" x14ac:dyDescent="0.25">
      <c r="A6" s="631" t="s">
        <v>72</v>
      </c>
      <c r="B6" s="632">
        <f t="shared" ref="B6:C9" si="0">D6+F6+P6</f>
        <v>110</v>
      </c>
      <c r="C6" s="632">
        <f t="shared" si="0"/>
        <v>91948.935435799998</v>
      </c>
      <c r="D6" s="633">
        <v>60</v>
      </c>
      <c r="E6" s="634">
        <v>21322.873772599996</v>
      </c>
      <c r="F6" s="633">
        <v>16</v>
      </c>
      <c r="G6" s="634">
        <v>55642.041663199998</v>
      </c>
      <c r="H6" s="633">
        <v>19</v>
      </c>
      <c r="I6" s="634">
        <v>55679.271663200001</v>
      </c>
      <c r="J6" s="633">
        <v>57</v>
      </c>
      <c r="K6" s="634">
        <v>21285.65</v>
      </c>
      <c r="L6" s="633">
        <v>2</v>
      </c>
      <c r="M6" s="634">
        <v>8.74</v>
      </c>
      <c r="N6" s="633">
        <v>74</v>
      </c>
      <c r="O6" s="634">
        <v>76956.181663199983</v>
      </c>
      <c r="P6" s="632">
        <v>34</v>
      </c>
      <c r="Q6" s="634">
        <v>14984.02</v>
      </c>
    </row>
    <row r="7" spans="1:18" s="637" customFormat="1" ht="15" customHeight="1" x14ac:dyDescent="0.25">
      <c r="A7" s="631" t="s">
        <v>75</v>
      </c>
      <c r="B7" s="632">
        <f>D7+F7+P7</f>
        <v>24</v>
      </c>
      <c r="C7" s="632">
        <f t="shared" si="0"/>
        <v>76040.719975000015</v>
      </c>
      <c r="D7" s="632">
        <f>SUM(D8:D12)</f>
        <v>10</v>
      </c>
      <c r="E7" s="632">
        <f>SUM(E8:E12)</f>
        <v>15538.609975000001</v>
      </c>
      <c r="F7" s="632">
        <f t="shared" ref="F7:Q7" si="1">SUM(F8:F12)</f>
        <v>9</v>
      </c>
      <c r="G7" s="632">
        <f t="shared" si="1"/>
        <v>59620.29</v>
      </c>
      <c r="H7" s="632">
        <f t="shared" si="1"/>
        <v>10</v>
      </c>
      <c r="I7" s="632">
        <f t="shared" si="1"/>
        <v>74620.289999999994</v>
      </c>
      <c r="J7" s="632">
        <f t="shared" si="1"/>
        <v>9</v>
      </c>
      <c r="K7" s="632">
        <f t="shared" si="1"/>
        <v>538.60997500000008</v>
      </c>
      <c r="L7" s="632">
        <f t="shared" si="1"/>
        <v>0</v>
      </c>
      <c r="M7" s="632">
        <f t="shared" si="1"/>
        <v>0</v>
      </c>
      <c r="N7" s="632">
        <f t="shared" si="1"/>
        <v>19</v>
      </c>
      <c r="O7" s="632">
        <f t="shared" si="1"/>
        <v>75158.899974999993</v>
      </c>
      <c r="P7" s="632">
        <f t="shared" si="1"/>
        <v>5</v>
      </c>
      <c r="Q7" s="632">
        <f t="shared" si="1"/>
        <v>881.81999999999994</v>
      </c>
      <c r="R7" s="636"/>
    </row>
    <row r="8" spans="1:18" s="629" customFormat="1" ht="13.5" customHeight="1" x14ac:dyDescent="0.25">
      <c r="A8" s="638">
        <v>43922</v>
      </c>
      <c r="B8" s="639">
        <f t="shared" si="0"/>
        <v>4</v>
      </c>
      <c r="C8" s="639">
        <f t="shared" si="0"/>
        <v>116.31</v>
      </c>
      <c r="D8" s="640">
        <v>3</v>
      </c>
      <c r="E8" s="641">
        <v>13.92</v>
      </c>
      <c r="F8" s="639">
        <v>0</v>
      </c>
      <c r="G8" s="639">
        <v>0</v>
      </c>
      <c r="H8" s="639">
        <v>0</v>
      </c>
      <c r="I8" s="639">
        <v>0</v>
      </c>
      <c r="J8" s="640">
        <v>3</v>
      </c>
      <c r="K8" s="641">
        <v>13.92</v>
      </c>
      <c r="L8" s="640">
        <v>0</v>
      </c>
      <c r="M8" s="640">
        <v>0</v>
      </c>
      <c r="N8" s="640">
        <v>3</v>
      </c>
      <c r="O8" s="641">
        <v>13.92</v>
      </c>
      <c r="P8" s="639">
        <v>1</v>
      </c>
      <c r="Q8" s="641">
        <v>102.39</v>
      </c>
    </row>
    <row r="9" spans="1:18" s="629" customFormat="1" ht="13.5" customHeight="1" x14ac:dyDescent="0.25">
      <c r="A9" s="638">
        <v>43952</v>
      </c>
      <c r="B9" s="639">
        <f t="shared" si="0"/>
        <v>1</v>
      </c>
      <c r="C9" s="639">
        <f t="shared" si="0"/>
        <v>297.25</v>
      </c>
      <c r="D9" s="640">
        <v>0</v>
      </c>
      <c r="E9" s="640">
        <v>0</v>
      </c>
      <c r="F9" s="639">
        <v>0</v>
      </c>
      <c r="G9" s="639">
        <v>0</v>
      </c>
      <c r="H9" s="639">
        <v>0</v>
      </c>
      <c r="I9" s="639">
        <v>0</v>
      </c>
      <c r="J9" s="640">
        <v>0</v>
      </c>
      <c r="K9" s="640">
        <v>0</v>
      </c>
      <c r="L9" s="640">
        <v>0</v>
      </c>
      <c r="M9" s="640">
        <v>0</v>
      </c>
      <c r="N9" s="640">
        <v>0</v>
      </c>
      <c r="O9" s="640">
        <v>0</v>
      </c>
      <c r="P9" s="640">
        <v>1</v>
      </c>
      <c r="Q9" s="639">
        <v>297.25</v>
      </c>
    </row>
    <row r="10" spans="1:18" s="629" customFormat="1" ht="13.5" customHeight="1" x14ac:dyDescent="0.25">
      <c r="A10" s="638">
        <v>43983</v>
      </c>
      <c r="B10" s="639">
        <f>D10+F10+P10</f>
        <v>4</v>
      </c>
      <c r="C10" s="639">
        <f>E10+G10+Q10</f>
        <v>53448.84</v>
      </c>
      <c r="D10" s="640">
        <v>1</v>
      </c>
      <c r="E10" s="642">
        <v>2.46</v>
      </c>
      <c r="F10" s="639">
        <v>1</v>
      </c>
      <c r="G10" s="639">
        <v>53124.2</v>
      </c>
      <c r="H10" s="639">
        <v>1</v>
      </c>
      <c r="I10" s="639">
        <v>53124.2</v>
      </c>
      <c r="J10" s="639">
        <v>1</v>
      </c>
      <c r="K10" s="639">
        <v>2.46</v>
      </c>
      <c r="L10" s="640">
        <v>0</v>
      </c>
      <c r="M10" s="640">
        <v>0</v>
      </c>
      <c r="N10" s="640">
        <v>2</v>
      </c>
      <c r="O10" s="641">
        <f>E10+G10</f>
        <v>53126.659999999996</v>
      </c>
      <c r="P10" s="640">
        <v>2</v>
      </c>
      <c r="Q10" s="639">
        <v>322.18</v>
      </c>
    </row>
    <row r="11" spans="1:18" s="629" customFormat="1" ht="13.5" customHeight="1" x14ac:dyDescent="0.25">
      <c r="A11" s="638">
        <v>44013</v>
      </c>
      <c r="B11" s="639">
        <v>6</v>
      </c>
      <c r="C11" s="639">
        <v>16070.569975000002</v>
      </c>
      <c r="D11" s="640">
        <v>4</v>
      </c>
      <c r="E11" s="642">
        <v>15510.779975000001</v>
      </c>
      <c r="F11" s="639">
        <v>1</v>
      </c>
      <c r="G11" s="639">
        <v>399.79</v>
      </c>
      <c r="H11" s="639">
        <v>2</v>
      </c>
      <c r="I11" s="639">
        <v>15399.79</v>
      </c>
      <c r="J11" s="639">
        <v>3</v>
      </c>
      <c r="K11" s="639">
        <v>510.77997499999998</v>
      </c>
      <c r="L11" s="640">
        <v>0</v>
      </c>
      <c r="M11" s="640">
        <v>0</v>
      </c>
      <c r="N11" s="640">
        <v>5</v>
      </c>
      <c r="O11" s="641">
        <v>15910.569975000002</v>
      </c>
      <c r="P11" s="640">
        <v>1</v>
      </c>
      <c r="Q11" s="639">
        <v>160</v>
      </c>
    </row>
    <row r="12" spans="1:18" s="629" customFormat="1" ht="13.5" customHeight="1" x14ac:dyDescent="0.25">
      <c r="A12" s="638">
        <v>44044</v>
      </c>
      <c r="B12" s="639">
        <f>D12+F12+P12</f>
        <v>9</v>
      </c>
      <c r="C12" s="639">
        <f>E12+G12+Q12</f>
        <v>6107.75</v>
      </c>
      <c r="D12" s="640">
        <v>2</v>
      </c>
      <c r="E12" s="642">
        <v>11.45</v>
      </c>
      <c r="F12" s="639">
        <v>7</v>
      </c>
      <c r="G12" s="639">
        <v>6096.3</v>
      </c>
      <c r="H12" s="639">
        <v>7</v>
      </c>
      <c r="I12" s="639">
        <v>6096.3</v>
      </c>
      <c r="J12" s="639">
        <v>2</v>
      </c>
      <c r="K12" s="639">
        <v>11.45</v>
      </c>
      <c r="L12" s="640">
        <v>0</v>
      </c>
      <c r="M12" s="640">
        <v>0</v>
      </c>
      <c r="N12" s="640">
        <v>9</v>
      </c>
      <c r="O12" s="641">
        <v>6107.75</v>
      </c>
      <c r="P12" s="640">
        <v>0</v>
      </c>
      <c r="Q12" s="639">
        <v>0</v>
      </c>
    </row>
    <row r="13" spans="1:18" s="646" customFormat="1" ht="15" customHeight="1" x14ac:dyDescent="0.25">
      <c r="A13" s="643" t="s">
        <v>46</v>
      </c>
      <c r="B13" s="644"/>
      <c r="C13" s="644"/>
      <c r="D13" s="644"/>
      <c r="E13" s="645"/>
      <c r="F13" s="644"/>
      <c r="G13" s="645"/>
      <c r="H13" s="644"/>
      <c r="I13" s="645"/>
      <c r="J13" s="644"/>
      <c r="K13" s="645"/>
      <c r="L13" s="644"/>
      <c r="M13" s="645"/>
      <c r="N13" s="644"/>
      <c r="O13" s="645"/>
    </row>
    <row r="14" spans="1:18" s="647" customFormat="1" ht="12" x14ac:dyDescent="0.2">
      <c r="A14" s="946" t="s">
        <v>645</v>
      </c>
      <c r="B14" s="946"/>
      <c r="C14" s="946"/>
      <c r="D14" s="946"/>
      <c r="E14" s="946"/>
      <c r="F14" s="946"/>
      <c r="G14" s="946"/>
      <c r="H14" s="946"/>
      <c r="I14" s="946"/>
      <c r="J14" s="946"/>
      <c r="K14" s="946"/>
      <c r="L14" s="946"/>
      <c r="M14" s="946"/>
      <c r="N14" s="946"/>
      <c r="O14" s="946"/>
    </row>
    <row r="15" spans="1:18" s="647" customFormat="1" ht="17.25" customHeight="1" x14ac:dyDescent="0.2">
      <c r="A15" s="947" t="s">
        <v>942</v>
      </c>
      <c r="B15" s="947"/>
      <c r="C15" s="947"/>
      <c r="D15" s="947"/>
      <c r="E15" s="947"/>
      <c r="F15" s="947"/>
      <c r="G15" s="947"/>
      <c r="H15" s="947"/>
      <c r="I15" s="947"/>
      <c r="J15" s="947"/>
      <c r="K15" s="947"/>
      <c r="L15" s="947"/>
      <c r="M15" s="947"/>
      <c r="N15" s="947"/>
      <c r="O15" s="947"/>
    </row>
    <row r="16" spans="1:18" s="647" customFormat="1" ht="17.25" customHeight="1" x14ac:dyDescent="0.2">
      <c r="A16" s="947" t="s">
        <v>844</v>
      </c>
      <c r="B16" s="947"/>
      <c r="C16" s="947"/>
      <c r="D16" s="947"/>
      <c r="E16" s="947"/>
      <c r="F16" s="947"/>
      <c r="G16" s="947"/>
      <c r="H16" s="947"/>
      <c r="I16" s="947"/>
      <c r="J16" s="947"/>
      <c r="K16" s="947"/>
      <c r="L16" s="947"/>
      <c r="M16" s="947"/>
      <c r="N16" s="947"/>
      <c r="O16" s="947"/>
    </row>
    <row r="17" spans="1:15" s="647" customFormat="1" ht="12" x14ac:dyDescent="0.2">
      <c r="A17" s="946" t="s">
        <v>1140</v>
      </c>
      <c r="B17" s="946"/>
      <c r="C17" s="946"/>
      <c r="D17" s="946"/>
      <c r="E17" s="946"/>
      <c r="F17" s="946"/>
      <c r="G17" s="946"/>
      <c r="H17" s="946"/>
      <c r="I17" s="946"/>
      <c r="J17" s="946"/>
      <c r="K17" s="946"/>
      <c r="L17" s="946"/>
      <c r="M17" s="946"/>
      <c r="N17" s="946"/>
      <c r="O17" s="946"/>
    </row>
    <row r="18" spans="1:15" s="647" customFormat="1" ht="12" x14ac:dyDescent="0.2">
      <c r="A18" s="946" t="s">
        <v>56</v>
      </c>
      <c r="B18" s="946"/>
      <c r="C18" s="946"/>
      <c r="D18" s="946"/>
      <c r="E18" s="946"/>
      <c r="F18" s="946"/>
      <c r="G18" s="946"/>
      <c r="H18" s="946"/>
      <c r="I18" s="946"/>
      <c r="J18" s="946"/>
      <c r="K18" s="946"/>
      <c r="L18" s="946"/>
      <c r="M18" s="946"/>
      <c r="N18" s="946"/>
      <c r="O18" s="946"/>
    </row>
    <row r="19" spans="1:15" s="646" customFormat="1" x14ac:dyDescent="0.2"/>
    <row r="22" spans="1:15" x14ac:dyDescent="0.25">
      <c r="I22" s="648"/>
    </row>
  </sheetData>
  <mergeCells count="21">
    <mergeCell ref="A14:O14"/>
    <mergeCell ref="A15:O15"/>
    <mergeCell ref="A16:O16"/>
    <mergeCell ref="A17:O17"/>
    <mergeCell ref="A18:O18"/>
    <mergeCell ref="A1:O1"/>
    <mergeCell ref="A2:A5"/>
    <mergeCell ref="B2:C4"/>
    <mergeCell ref="D2:O2"/>
    <mergeCell ref="D4:E4"/>
    <mergeCell ref="F4:G4"/>
    <mergeCell ref="H4:I4"/>
    <mergeCell ref="J4:K4"/>
    <mergeCell ref="L4:M4"/>
    <mergeCell ref="P2:Q2"/>
    <mergeCell ref="D3:G3"/>
    <mergeCell ref="H3:K3"/>
    <mergeCell ref="L3:O3"/>
    <mergeCell ref="P3:P5"/>
    <mergeCell ref="Q3:Q5"/>
    <mergeCell ref="N4:O4"/>
  </mergeCells>
  <pageMargins left="0.78431372549019618" right="0.78431372549019618" top="0.98039215686274517" bottom="0.98039215686274517" header="0.50980392156862753" footer="0.50980392156862753"/>
  <pageSetup paperSize="9" scale="74"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zoomScaleNormal="100" workbookViewId="0">
      <selection activeCell="G31" sqref="G31"/>
    </sheetView>
  </sheetViews>
  <sheetFormatPr defaultRowHeight="12.75" x14ac:dyDescent="0.2"/>
  <cols>
    <col min="1" max="1" width="21.140625" bestFit="1" customWidth="1"/>
    <col min="2" max="2" width="12.85546875" bestFit="1" customWidth="1"/>
    <col min="3" max="3" width="17.28515625" bestFit="1" customWidth="1"/>
    <col min="4" max="4" width="12.140625" customWidth="1"/>
    <col min="5" max="5" width="12.85546875" customWidth="1"/>
    <col min="6" max="8" width="17.7109375" bestFit="1" customWidth="1"/>
    <col min="9" max="9" width="17.7109375" customWidth="1"/>
    <col min="13" max="13" width="16.42578125" customWidth="1"/>
    <col min="14" max="14" width="16" customWidth="1"/>
    <col min="15" max="15" width="17.140625" customWidth="1"/>
    <col min="16" max="16" width="15" customWidth="1"/>
  </cols>
  <sheetData>
    <row r="1" spans="1:256" x14ac:dyDescent="0.2">
      <c r="A1" s="309" t="s">
        <v>909</v>
      </c>
      <c r="B1" s="309"/>
      <c r="C1" s="309"/>
      <c r="D1" s="309"/>
      <c r="E1" s="309"/>
      <c r="F1" s="309"/>
      <c r="G1" s="309"/>
      <c r="H1" s="309"/>
      <c r="I1" s="309"/>
    </row>
    <row r="2" spans="1:256" s="243" customFormat="1" x14ac:dyDescent="0.2">
      <c r="A2" s="310" t="s">
        <v>65</v>
      </c>
      <c r="B2" s="311" t="s">
        <v>72</v>
      </c>
      <c r="C2" s="312"/>
      <c r="D2" s="312"/>
      <c r="E2" s="313"/>
      <c r="F2" s="311" t="s">
        <v>75</v>
      </c>
      <c r="G2" s="312"/>
      <c r="H2" s="312"/>
      <c r="I2" s="314"/>
    </row>
    <row r="3" spans="1:256" s="243" customFormat="1" x14ac:dyDescent="0.2">
      <c r="A3" s="315" t="s">
        <v>430</v>
      </c>
      <c r="B3" s="280" t="s">
        <v>748</v>
      </c>
      <c r="C3" s="280" t="s">
        <v>749</v>
      </c>
      <c r="D3" s="280" t="s">
        <v>750</v>
      </c>
      <c r="E3" s="280" t="s">
        <v>67</v>
      </c>
      <c r="F3" s="280" t="s">
        <v>751</v>
      </c>
      <c r="G3" s="280" t="s">
        <v>749</v>
      </c>
      <c r="H3" s="280" t="s">
        <v>752</v>
      </c>
      <c r="I3" s="316" t="s">
        <v>67</v>
      </c>
    </row>
    <row r="4" spans="1:256" s="243" customFormat="1" ht="15.75" x14ac:dyDescent="0.25">
      <c r="A4" s="317" t="s">
        <v>431</v>
      </c>
      <c r="B4" s="277">
        <v>138829</v>
      </c>
      <c r="C4" s="276">
        <v>6853</v>
      </c>
      <c r="D4" s="276">
        <v>4038</v>
      </c>
      <c r="E4" s="277">
        <v>149720</v>
      </c>
      <c r="F4" s="129">
        <v>149564</v>
      </c>
      <c r="G4" s="129">
        <v>9191</v>
      </c>
      <c r="H4" s="129">
        <v>3897</v>
      </c>
      <c r="I4" s="277">
        <f>F4+G4+H4</f>
        <v>162652</v>
      </c>
    </row>
    <row r="5" spans="1:256" s="243" customFormat="1" ht="15.75" customHeight="1" x14ac:dyDescent="0.2">
      <c r="A5" s="1172" t="s">
        <v>1074</v>
      </c>
      <c r="B5" s="1173"/>
      <c r="C5" s="1173"/>
      <c r="D5" s="1173"/>
      <c r="E5" s="1173"/>
      <c r="F5" s="1173"/>
      <c r="G5" s="1173"/>
      <c r="H5" s="1173"/>
      <c r="I5" s="1174"/>
    </row>
    <row r="6" spans="1:256" s="243" customFormat="1" ht="15.75" x14ac:dyDescent="0.25">
      <c r="A6" s="317" t="s">
        <v>432</v>
      </c>
      <c r="B6" s="277">
        <v>111995.61</v>
      </c>
      <c r="C6" s="276">
        <v>18477.080000000002</v>
      </c>
      <c r="D6" s="276">
        <v>0</v>
      </c>
      <c r="E6" s="277">
        <v>130472.69</v>
      </c>
      <c r="F6" s="129">
        <v>114464.31099999981</v>
      </c>
      <c r="G6" s="129">
        <v>21390.821000000007</v>
      </c>
      <c r="H6" s="276">
        <v>0</v>
      </c>
      <c r="I6" s="277">
        <f>SUM(F6:H6)</f>
        <v>135855.13199999981</v>
      </c>
    </row>
    <row r="7" spans="1:256" s="243" customFormat="1" ht="15.75" x14ac:dyDescent="0.25">
      <c r="A7" s="317" t="s">
        <v>433</v>
      </c>
      <c r="B7" s="276">
        <v>458.85</v>
      </c>
      <c r="C7" s="276">
        <v>74.69</v>
      </c>
      <c r="D7" s="276">
        <v>0</v>
      </c>
      <c r="E7" s="276">
        <v>533.54</v>
      </c>
      <c r="F7" s="129">
        <v>530.51100000000008</v>
      </c>
      <c r="G7" s="129">
        <v>311.78199999999998</v>
      </c>
      <c r="H7" s="276">
        <v>0</v>
      </c>
      <c r="I7" s="276">
        <f t="shared" ref="I7:I12" si="0">SUM(F7:H7)</f>
        <v>842.29300000000012</v>
      </c>
    </row>
    <row r="8" spans="1:256" s="243" customFormat="1" ht="15.75" x14ac:dyDescent="0.25">
      <c r="A8" s="317" t="s">
        <v>434</v>
      </c>
      <c r="B8" s="277">
        <v>1160856.72</v>
      </c>
      <c r="C8" s="276">
        <v>74701.850000000006</v>
      </c>
      <c r="D8" s="276">
        <v>0</v>
      </c>
      <c r="E8" s="277">
        <v>1235558.57</v>
      </c>
      <c r="F8" s="129">
        <v>1403261.4060000004</v>
      </c>
      <c r="G8" s="129">
        <v>81318.405999999974</v>
      </c>
      <c r="H8" s="276">
        <v>0</v>
      </c>
      <c r="I8" s="277">
        <f t="shared" si="0"/>
        <v>1484579.8120000004</v>
      </c>
    </row>
    <row r="9" spans="1:256" s="243" customFormat="1" ht="15.75" x14ac:dyDescent="0.25">
      <c r="A9" s="317" t="s">
        <v>435</v>
      </c>
      <c r="B9" s="276">
        <v>752.86</v>
      </c>
      <c r="C9" s="276">
        <v>530.57000000000005</v>
      </c>
      <c r="D9" s="276">
        <v>0</v>
      </c>
      <c r="E9" s="276">
        <v>1283.43</v>
      </c>
      <c r="F9" s="129">
        <v>1375.8109999999999</v>
      </c>
      <c r="G9" s="129">
        <v>1334.4460000000001</v>
      </c>
      <c r="H9" s="276">
        <v>0</v>
      </c>
      <c r="I9" s="276">
        <f t="shared" si="0"/>
        <v>2710.2570000000001</v>
      </c>
    </row>
    <row r="10" spans="1:256" s="243" customFormat="1" ht="15.75" x14ac:dyDescent="0.25">
      <c r="A10" s="317" t="s">
        <v>436</v>
      </c>
      <c r="B10" s="276">
        <v>466.12</v>
      </c>
      <c r="C10" s="276">
        <v>-1.24</v>
      </c>
      <c r="D10" s="276">
        <v>0</v>
      </c>
      <c r="E10" s="276">
        <v>464.88</v>
      </c>
      <c r="F10" s="129">
        <v>508.81700000000001</v>
      </c>
      <c r="G10" s="129">
        <v>0</v>
      </c>
      <c r="H10" s="276">
        <v>0</v>
      </c>
      <c r="I10" s="276">
        <f t="shared" si="0"/>
        <v>508.81700000000001</v>
      </c>
    </row>
    <row r="11" spans="1:256" s="243" customFormat="1" ht="15.75" x14ac:dyDescent="0.25">
      <c r="A11" s="317" t="s">
        <v>39</v>
      </c>
      <c r="B11" s="276">
        <v>14112.76</v>
      </c>
      <c r="C11" s="276">
        <v>13856.15</v>
      </c>
      <c r="D11" s="276">
        <v>0</v>
      </c>
      <c r="E11" s="276">
        <v>27968.91</v>
      </c>
      <c r="F11" s="129">
        <v>10667.675000000007</v>
      </c>
      <c r="G11" s="129">
        <v>14273.421999999999</v>
      </c>
      <c r="H11" s="276">
        <v>0</v>
      </c>
      <c r="I11" s="276">
        <f t="shared" si="0"/>
        <v>24941.097000000005</v>
      </c>
    </row>
    <row r="12" spans="1:256" s="243" customFormat="1" ht="15.75" x14ac:dyDescent="0.25">
      <c r="A12" s="317" t="s">
        <v>177</v>
      </c>
      <c r="B12" s="276">
        <v>14498.29</v>
      </c>
      <c r="C12" s="276">
        <v>1392.08</v>
      </c>
      <c r="D12" s="276">
        <v>0</v>
      </c>
      <c r="E12" s="276">
        <v>15890.37</v>
      </c>
      <c r="F12" s="129">
        <v>14193.571</v>
      </c>
      <c r="G12" s="129">
        <v>2693.4849999999997</v>
      </c>
      <c r="H12" s="276">
        <v>0</v>
      </c>
      <c r="I12" s="276">
        <f t="shared" si="0"/>
        <v>16887.056</v>
      </c>
    </row>
    <row r="13" spans="1:256" s="243" customFormat="1" x14ac:dyDescent="0.2">
      <c r="A13" s="318" t="s">
        <v>753</v>
      </c>
      <c r="B13" s="319">
        <v>1303141.21</v>
      </c>
      <c r="C13" s="319">
        <v>109031.18</v>
      </c>
      <c r="D13" s="319">
        <v>193620</v>
      </c>
      <c r="E13" s="319">
        <v>1605792.39</v>
      </c>
      <c r="F13" s="319">
        <v>1545207.1020000002</v>
      </c>
      <c r="G13" s="319">
        <v>121322.36199999998</v>
      </c>
      <c r="H13" s="319">
        <v>195315.20000000001</v>
      </c>
      <c r="I13" s="319">
        <f>SUM(F13:H13)</f>
        <v>1861844.6640000001</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c r="DK13" s="320"/>
      <c r="DL13" s="320"/>
      <c r="DM13" s="320"/>
      <c r="DN13" s="320"/>
      <c r="DO13" s="320"/>
      <c r="DP13" s="320"/>
      <c r="DQ13" s="320"/>
      <c r="DR13" s="320"/>
      <c r="DS13" s="320"/>
      <c r="DT13" s="320"/>
      <c r="DU13" s="320"/>
      <c r="DV13" s="320"/>
      <c r="DW13" s="320"/>
      <c r="DX13" s="320"/>
      <c r="DY13" s="320"/>
      <c r="DZ13" s="320"/>
      <c r="EA13" s="320"/>
      <c r="EB13" s="320"/>
      <c r="EC13" s="320"/>
      <c r="ED13" s="320"/>
      <c r="EE13" s="320"/>
      <c r="EF13" s="320"/>
      <c r="EG13" s="320"/>
      <c r="EH13" s="320"/>
      <c r="EI13" s="320"/>
      <c r="EJ13" s="320"/>
      <c r="EK13" s="320"/>
      <c r="EL13" s="320"/>
      <c r="EM13" s="320"/>
      <c r="EN13" s="320"/>
      <c r="EO13" s="320"/>
      <c r="EP13" s="320"/>
      <c r="EQ13" s="320"/>
      <c r="ER13" s="320"/>
      <c r="ES13" s="320"/>
      <c r="ET13" s="320"/>
      <c r="EU13" s="320"/>
      <c r="EV13" s="320"/>
      <c r="EW13" s="320"/>
      <c r="EX13" s="320"/>
      <c r="EY13" s="320"/>
      <c r="EZ13" s="320"/>
      <c r="FA13" s="320"/>
      <c r="FB13" s="320"/>
      <c r="FC13" s="320"/>
      <c r="FD13" s="320"/>
      <c r="FE13" s="320"/>
      <c r="FF13" s="320"/>
      <c r="FG13" s="320"/>
      <c r="FH13" s="320"/>
      <c r="FI13" s="320"/>
      <c r="FJ13" s="320"/>
      <c r="FK13" s="320"/>
      <c r="FL13" s="320"/>
      <c r="FM13" s="320"/>
      <c r="FN13" s="320"/>
      <c r="FO13" s="320"/>
      <c r="FP13" s="320"/>
      <c r="FQ13" s="320"/>
      <c r="FR13" s="320"/>
      <c r="FS13" s="320"/>
      <c r="FT13" s="320"/>
      <c r="FU13" s="320"/>
      <c r="FV13" s="320"/>
      <c r="FW13" s="320"/>
      <c r="FX13" s="320"/>
      <c r="FY13" s="320"/>
      <c r="FZ13" s="320"/>
      <c r="GA13" s="320"/>
      <c r="GB13" s="320"/>
      <c r="GC13" s="320"/>
      <c r="GD13" s="320"/>
      <c r="GE13" s="320"/>
      <c r="GF13" s="320"/>
      <c r="GG13" s="320"/>
      <c r="GH13" s="320"/>
      <c r="GI13" s="320"/>
      <c r="GJ13" s="320"/>
      <c r="GK13" s="320"/>
      <c r="GL13" s="320"/>
      <c r="GM13" s="320"/>
      <c r="GN13" s="320"/>
      <c r="GO13" s="320"/>
      <c r="GP13" s="320"/>
      <c r="GQ13" s="320"/>
      <c r="GR13" s="320"/>
      <c r="GS13" s="320"/>
      <c r="GT13" s="320"/>
      <c r="GU13" s="320"/>
      <c r="GV13" s="320"/>
      <c r="GW13" s="320"/>
      <c r="GX13" s="320"/>
      <c r="GY13" s="320"/>
      <c r="GZ13" s="320"/>
      <c r="HA13" s="320"/>
      <c r="HB13" s="320"/>
      <c r="HC13" s="320"/>
      <c r="HD13" s="320"/>
      <c r="HE13" s="320"/>
      <c r="HF13" s="320"/>
      <c r="HG13" s="320"/>
      <c r="HH13" s="320"/>
      <c r="HI13" s="320"/>
      <c r="HJ13" s="320"/>
      <c r="HK13" s="320"/>
      <c r="HL13" s="320"/>
      <c r="HM13" s="320"/>
      <c r="HN13" s="320"/>
      <c r="HO13" s="320"/>
      <c r="HP13" s="320"/>
      <c r="HQ13" s="320"/>
      <c r="HR13" s="320"/>
      <c r="HS13" s="320"/>
      <c r="HT13" s="320"/>
      <c r="HU13" s="320"/>
      <c r="HV13" s="320"/>
      <c r="HW13" s="320"/>
      <c r="HX13" s="320"/>
      <c r="HY13" s="320"/>
      <c r="HZ13" s="320"/>
      <c r="IA13" s="320"/>
      <c r="IB13" s="320"/>
      <c r="IC13" s="320"/>
      <c r="ID13" s="320"/>
      <c r="IE13" s="320"/>
      <c r="IF13" s="320"/>
      <c r="IG13" s="320"/>
      <c r="IH13" s="320"/>
      <c r="II13" s="320"/>
      <c r="IJ13" s="320"/>
      <c r="IK13" s="320"/>
      <c r="IL13" s="320"/>
      <c r="IM13" s="320"/>
      <c r="IN13" s="320"/>
      <c r="IO13" s="320"/>
      <c r="IP13" s="320"/>
      <c r="IQ13" s="320"/>
      <c r="IR13" s="320"/>
      <c r="IS13" s="320"/>
      <c r="IT13" s="320"/>
      <c r="IU13" s="320"/>
      <c r="IV13" s="320"/>
    </row>
    <row r="14" spans="1:256" s="243" customFormat="1" x14ac:dyDescent="0.2">
      <c r="A14" s="130" t="s">
        <v>46</v>
      </c>
      <c r="B14" s="131"/>
      <c r="C14" s="132"/>
      <c r="D14" s="133"/>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21"/>
      <c r="DK14" s="321"/>
      <c r="DL14" s="321"/>
      <c r="DM14" s="321"/>
      <c r="DN14" s="321"/>
      <c r="DO14" s="321"/>
      <c r="DP14" s="321"/>
      <c r="DQ14" s="321"/>
      <c r="DR14" s="321"/>
      <c r="DS14" s="321"/>
      <c r="DT14" s="321"/>
      <c r="DU14" s="321"/>
      <c r="DV14" s="321"/>
      <c r="DW14" s="321"/>
      <c r="DX14" s="321"/>
      <c r="DY14" s="321"/>
      <c r="DZ14" s="321"/>
      <c r="EA14" s="321"/>
      <c r="EB14" s="321"/>
      <c r="EC14" s="321"/>
      <c r="ED14" s="321"/>
      <c r="EE14" s="321"/>
      <c r="EF14" s="321"/>
      <c r="EG14" s="321"/>
      <c r="EH14" s="321"/>
      <c r="EI14" s="321"/>
      <c r="EJ14" s="321"/>
      <c r="EK14" s="321"/>
      <c r="EL14" s="321"/>
      <c r="EM14" s="321"/>
      <c r="EN14" s="321"/>
      <c r="EO14" s="321"/>
      <c r="EP14" s="321"/>
      <c r="EQ14" s="321"/>
      <c r="ER14" s="321"/>
      <c r="ES14" s="321"/>
      <c r="ET14" s="321"/>
      <c r="EU14" s="321"/>
      <c r="EV14" s="321"/>
      <c r="EW14" s="321"/>
      <c r="EX14" s="321"/>
      <c r="EY14" s="321"/>
      <c r="EZ14" s="321"/>
      <c r="FA14" s="321"/>
      <c r="FB14" s="321"/>
      <c r="FC14" s="321"/>
      <c r="FD14" s="321"/>
      <c r="FE14" s="321"/>
      <c r="FF14" s="321"/>
      <c r="FG14" s="321"/>
      <c r="FH14" s="321"/>
      <c r="FI14" s="321"/>
      <c r="FJ14" s="321"/>
      <c r="FK14" s="321"/>
      <c r="FL14" s="321"/>
      <c r="FM14" s="321"/>
      <c r="FN14" s="321"/>
      <c r="FO14" s="321"/>
      <c r="FP14" s="321"/>
      <c r="FQ14" s="321"/>
      <c r="FR14" s="321"/>
      <c r="FS14" s="321"/>
      <c r="FT14" s="321"/>
      <c r="FU14" s="321"/>
      <c r="FV14" s="321"/>
      <c r="FW14" s="321"/>
      <c r="FX14" s="321"/>
      <c r="FY14" s="321"/>
      <c r="FZ14" s="321"/>
      <c r="GA14" s="321"/>
      <c r="GB14" s="321"/>
      <c r="GC14" s="321"/>
      <c r="GD14" s="321"/>
      <c r="GE14" s="321"/>
      <c r="GF14" s="321"/>
      <c r="GG14" s="321"/>
      <c r="GH14" s="321"/>
      <c r="GI14" s="321"/>
      <c r="GJ14" s="321"/>
      <c r="GK14" s="321"/>
      <c r="GL14" s="321"/>
      <c r="GM14" s="321"/>
      <c r="GN14" s="321"/>
      <c r="GO14" s="321"/>
      <c r="GP14" s="321"/>
      <c r="GQ14" s="321"/>
      <c r="GR14" s="321"/>
      <c r="GS14" s="321"/>
      <c r="GT14" s="321"/>
      <c r="GU14" s="321"/>
      <c r="GV14" s="321"/>
      <c r="GW14" s="321"/>
      <c r="GX14" s="321"/>
      <c r="GY14" s="321"/>
      <c r="GZ14" s="321"/>
      <c r="HA14" s="321"/>
      <c r="HB14" s="321"/>
      <c r="HC14" s="321"/>
      <c r="HD14" s="321"/>
      <c r="HE14" s="321"/>
      <c r="HF14" s="321"/>
      <c r="HG14" s="321"/>
      <c r="HH14" s="321"/>
      <c r="HI14" s="321"/>
      <c r="HJ14" s="321"/>
      <c r="HK14" s="321"/>
      <c r="HL14" s="321"/>
      <c r="HM14" s="321"/>
      <c r="HN14" s="321"/>
      <c r="HO14" s="321"/>
      <c r="HP14" s="321"/>
      <c r="HQ14" s="321"/>
      <c r="HR14" s="321"/>
      <c r="HS14" s="321"/>
      <c r="HT14" s="321"/>
      <c r="HU14" s="321"/>
      <c r="HV14" s="321"/>
      <c r="HW14" s="321"/>
      <c r="HX14" s="321"/>
      <c r="HY14" s="321"/>
      <c r="HZ14" s="321"/>
      <c r="IA14" s="321"/>
      <c r="IB14" s="321"/>
      <c r="IC14" s="321"/>
      <c r="ID14" s="321"/>
      <c r="IE14" s="321"/>
      <c r="IF14" s="321"/>
      <c r="IG14" s="321"/>
      <c r="IH14" s="321"/>
      <c r="II14" s="321"/>
      <c r="IJ14" s="321"/>
      <c r="IK14" s="321"/>
      <c r="IL14" s="321"/>
      <c r="IM14" s="321"/>
      <c r="IN14" s="321"/>
      <c r="IO14" s="321"/>
      <c r="IP14" s="321"/>
      <c r="IQ14" s="321"/>
      <c r="IR14" s="321"/>
      <c r="IS14" s="321"/>
      <c r="IT14" s="321"/>
      <c r="IU14" s="321"/>
      <c r="IV14" s="321"/>
    </row>
    <row r="15" spans="1:256" s="243" customFormat="1" ht="13.5" customHeight="1" x14ac:dyDescent="0.25">
      <c r="A15" s="134" t="s">
        <v>1028</v>
      </c>
      <c r="B15" s="135"/>
      <c r="C15" s="135"/>
      <c r="D15" s="135"/>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c r="IS15" s="321"/>
      <c r="IT15" s="321"/>
      <c r="IU15" s="321"/>
      <c r="IV15" s="321"/>
    </row>
    <row r="16" spans="1:256" s="243" customFormat="1" ht="13.5" customHeight="1" x14ac:dyDescent="0.25">
      <c r="A16" s="322" t="s">
        <v>754</v>
      </c>
      <c r="B16" s="323"/>
      <c r="C16" s="323"/>
      <c r="D16" s="323"/>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321"/>
      <c r="ED16" s="321"/>
      <c r="EE16" s="321"/>
      <c r="EF16" s="321"/>
      <c r="EG16" s="321"/>
      <c r="EH16" s="321"/>
      <c r="EI16" s="321"/>
      <c r="EJ16" s="321"/>
      <c r="EK16" s="321"/>
      <c r="EL16" s="321"/>
      <c r="EM16" s="321"/>
      <c r="EN16" s="321"/>
      <c r="EO16" s="321"/>
      <c r="EP16" s="321"/>
      <c r="EQ16" s="321"/>
      <c r="ER16" s="321"/>
      <c r="ES16" s="321"/>
      <c r="ET16" s="321"/>
      <c r="EU16" s="321"/>
      <c r="EV16" s="321"/>
      <c r="EW16" s="321"/>
      <c r="EX16" s="321"/>
      <c r="EY16" s="321"/>
      <c r="EZ16" s="321"/>
      <c r="FA16" s="321"/>
      <c r="FB16" s="321"/>
      <c r="FC16" s="321"/>
      <c r="FD16" s="321"/>
      <c r="FE16" s="321"/>
      <c r="FF16" s="321"/>
      <c r="FG16" s="321"/>
      <c r="FH16" s="321"/>
      <c r="FI16" s="321"/>
      <c r="FJ16" s="321"/>
      <c r="FK16" s="321"/>
      <c r="FL16" s="321"/>
      <c r="FM16" s="321"/>
      <c r="FN16" s="321"/>
      <c r="FO16" s="321"/>
      <c r="FP16" s="321"/>
      <c r="FQ16" s="321"/>
      <c r="FR16" s="321"/>
      <c r="FS16" s="321"/>
      <c r="FT16" s="321"/>
      <c r="FU16" s="321"/>
      <c r="FV16" s="321"/>
      <c r="FW16" s="321"/>
      <c r="FX16" s="321"/>
      <c r="FY16" s="321"/>
      <c r="FZ16" s="321"/>
      <c r="GA16" s="321"/>
      <c r="GB16" s="321"/>
      <c r="GC16" s="321"/>
      <c r="GD16" s="321"/>
      <c r="GE16" s="321"/>
      <c r="GF16" s="321"/>
      <c r="GG16" s="321"/>
      <c r="GH16" s="321"/>
      <c r="GI16" s="321"/>
      <c r="GJ16" s="321"/>
      <c r="GK16" s="321"/>
      <c r="GL16" s="321"/>
      <c r="GM16" s="321"/>
      <c r="GN16" s="321"/>
      <c r="GO16" s="321"/>
      <c r="GP16" s="321"/>
      <c r="GQ16" s="321"/>
      <c r="GR16" s="321"/>
      <c r="GS16" s="321"/>
      <c r="GT16" s="321"/>
      <c r="GU16" s="321"/>
      <c r="GV16" s="321"/>
      <c r="GW16" s="321"/>
      <c r="GX16" s="321"/>
      <c r="GY16" s="321"/>
      <c r="GZ16" s="321"/>
      <c r="HA16" s="321"/>
      <c r="HB16" s="321"/>
      <c r="HC16" s="321"/>
      <c r="HD16" s="321"/>
      <c r="HE16" s="321"/>
      <c r="HF16" s="321"/>
      <c r="HG16" s="321"/>
      <c r="HH16" s="321"/>
      <c r="HI16" s="321"/>
      <c r="HJ16" s="321"/>
      <c r="HK16" s="321"/>
      <c r="HL16" s="321"/>
      <c r="HM16" s="321"/>
      <c r="HN16" s="321"/>
      <c r="HO16" s="321"/>
      <c r="HP16" s="321"/>
      <c r="HQ16" s="321"/>
      <c r="HR16" s="321"/>
      <c r="HS16" s="321"/>
      <c r="HT16" s="321"/>
      <c r="HU16" s="321"/>
      <c r="HV16" s="321"/>
      <c r="HW16" s="321"/>
      <c r="HX16" s="321"/>
      <c r="HY16" s="321"/>
      <c r="HZ16" s="321"/>
      <c r="IA16" s="321"/>
      <c r="IB16" s="321"/>
      <c r="IC16" s="321"/>
      <c r="ID16" s="321"/>
      <c r="IE16" s="321"/>
      <c r="IF16" s="321"/>
      <c r="IG16" s="321"/>
      <c r="IH16" s="321"/>
      <c r="II16" s="321"/>
      <c r="IJ16" s="321"/>
      <c r="IK16" s="321"/>
      <c r="IL16" s="321"/>
      <c r="IM16" s="321"/>
      <c r="IN16" s="321"/>
      <c r="IO16" s="321"/>
      <c r="IP16" s="321"/>
      <c r="IQ16" s="321"/>
      <c r="IR16" s="321"/>
      <c r="IS16" s="321"/>
      <c r="IT16" s="321"/>
      <c r="IU16" s="321"/>
      <c r="IV16" s="321"/>
    </row>
    <row r="17" spans="1:256" s="243" customFormat="1" x14ac:dyDescent="0.2">
      <c r="A17" s="521" t="s">
        <v>1081</v>
      </c>
      <c r="B17" s="323"/>
      <c r="C17" s="323"/>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321"/>
      <c r="ED17" s="321"/>
      <c r="EE17" s="321"/>
      <c r="EF17" s="321"/>
      <c r="EG17" s="321"/>
      <c r="EH17" s="321"/>
      <c r="EI17" s="321"/>
      <c r="EJ17" s="321"/>
      <c r="EK17" s="321"/>
      <c r="EL17" s="321"/>
      <c r="EM17" s="321"/>
      <c r="EN17" s="321"/>
      <c r="EO17" s="321"/>
      <c r="EP17" s="321"/>
      <c r="EQ17" s="321"/>
      <c r="ER17" s="321"/>
      <c r="ES17" s="321"/>
      <c r="ET17" s="321"/>
      <c r="EU17" s="321"/>
      <c r="EV17" s="321"/>
      <c r="EW17" s="321"/>
      <c r="EX17" s="321"/>
      <c r="EY17" s="321"/>
      <c r="EZ17" s="321"/>
      <c r="FA17" s="321"/>
      <c r="FB17" s="321"/>
      <c r="FC17" s="321"/>
      <c r="FD17" s="321"/>
      <c r="FE17" s="321"/>
      <c r="FF17" s="321"/>
      <c r="FG17" s="321"/>
      <c r="FH17" s="321"/>
      <c r="FI17" s="321"/>
      <c r="FJ17" s="321"/>
      <c r="FK17" s="321"/>
      <c r="FL17" s="321"/>
      <c r="FM17" s="321"/>
      <c r="FN17" s="321"/>
      <c r="FO17" s="321"/>
      <c r="FP17" s="321"/>
      <c r="FQ17" s="321"/>
      <c r="FR17" s="321"/>
      <c r="FS17" s="321"/>
      <c r="FT17" s="321"/>
      <c r="FU17" s="321"/>
      <c r="FV17" s="321"/>
      <c r="FW17" s="321"/>
      <c r="FX17" s="321"/>
      <c r="FY17" s="321"/>
      <c r="FZ17" s="321"/>
      <c r="GA17" s="321"/>
      <c r="GB17" s="321"/>
      <c r="GC17" s="321"/>
      <c r="GD17" s="321"/>
      <c r="GE17" s="321"/>
      <c r="GF17" s="321"/>
      <c r="GG17" s="321"/>
      <c r="GH17" s="321"/>
      <c r="GI17" s="321"/>
      <c r="GJ17" s="321"/>
      <c r="GK17" s="321"/>
      <c r="GL17" s="321"/>
      <c r="GM17" s="321"/>
      <c r="GN17" s="321"/>
      <c r="GO17" s="321"/>
      <c r="GP17" s="321"/>
      <c r="GQ17" s="321"/>
      <c r="GR17" s="321"/>
      <c r="GS17" s="321"/>
      <c r="GT17" s="321"/>
      <c r="GU17" s="321"/>
      <c r="GV17" s="321"/>
      <c r="GW17" s="321"/>
      <c r="GX17" s="321"/>
      <c r="GY17" s="321"/>
      <c r="GZ17" s="321"/>
      <c r="HA17" s="321"/>
      <c r="HB17" s="321"/>
      <c r="HC17" s="321"/>
      <c r="HD17" s="321"/>
      <c r="HE17" s="321"/>
      <c r="HF17" s="321"/>
      <c r="HG17" s="321"/>
      <c r="HH17" s="321"/>
      <c r="HI17" s="321"/>
      <c r="HJ17" s="321"/>
      <c r="HK17" s="321"/>
      <c r="HL17" s="321"/>
      <c r="HM17" s="321"/>
      <c r="HN17" s="321"/>
      <c r="HO17" s="321"/>
      <c r="HP17" s="321"/>
      <c r="HQ17" s="321"/>
      <c r="HR17" s="321"/>
      <c r="HS17" s="321"/>
      <c r="HT17" s="321"/>
      <c r="HU17" s="321"/>
      <c r="HV17" s="321"/>
      <c r="HW17" s="321"/>
      <c r="HX17" s="321"/>
      <c r="HY17" s="321"/>
      <c r="HZ17" s="321"/>
      <c r="IA17" s="321"/>
      <c r="IB17" s="321"/>
      <c r="IC17" s="321"/>
      <c r="ID17" s="321"/>
      <c r="IE17" s="321"/>
      <c r="IF17" s="321"/>
      <c r="IG17" s="321"/>
      <c r="IH17" s="321"/>
      <c r="II17" s="321"/>
      <c r="IJ17" s="321"/>
      <c r="IK17" s="321"/>
      <c r="IL17" s="321"/>
      <c r="IM17" s="321"/>
      <c r="IN17" s="321"/>
      <c r="IO17" s="321"/>
      <c r="IP17" s="321"/>
      <c r="IQ17" s="321"/>
      <c r="IR17" s="321"/>
      <c r="IS17" s="321"/>
      <c r="IT17" s="321"/>
      <c r="IU17" s="321"/>
      <c r="IV17" s="321"/>
    </row>
    <row r="18" spans="1:256" ht="15" x14ac:dyDescent="0.25">
      <c r="A18" s="322" t="s">
        <v>755</v>
      </c>
      <c r="B18" s="323"/>
      <c r="C18" s="323"/>
      <c r="D18" s="323"/>
      <c r="E18" s="321"/>
      <c r="F18" s="321"/>
      <c r="G18" s="321"/>
      <c r="H18" s="321"/>
      <c r="I18" s="321"/>
      <c r="J18" s="321"/>
      <c r="K18" s="324"/>
      <c r="L18" s="324"/>
      <c r="M18" s="324"/>
      <c r="N18" s="324"/>
      <c r="O18" s="324"/>
      <c r="P18" s="324"/>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c r="DV18" s="321"/>
      <c r="DW18" s="321"/>
      <c r="DX18" s="321"/>
      <c r="DY18" s="321"/>
      <c r="DZ18" s="321"/>
      <c r="EA18" s="321"/>
      <c r="EB18" s="321"/>
      <c r="EC18" s="321"/>
      <c r="ED18" s="321"/>
      <c r="EE18" s="321"/>
      <c r="EF18" s="321"/>
      <c r="EG18" s="321"/>
      <c r="EH18" s="321"/>
      <c r="EI18" s="321"/>
      <c r="EJ18" s="321"/>
      <c r="EK18" s="321"/>
      <c r="EL18" s="321"/>
      <c r="EM18" s="321"/>
      <c r="EN18" s="321"/>
      <c r="EO18" s="321"/>
      <c r="EP18" s="321"/>
      <c r="EQ18" s="321"/>
      <c r="ER18" s="321"/>
      <c r="ES18" s="321"/>
      <c r="ET18" s="321"/>
      <c r="EU18" s="321"/>
      <c r="EV18" s="321"/>
      <c r="EW18" s="321"/>
      <c r="EX18" s="321"/>
      <c r="EY18" s="321"/>
      <c r="EZ18" s="321"/>
      <c r="FA18" s="321"/>
      <c r="FB18" s="321"/>
      <c r="FC18" s="321"/>
      <c r="FD18" s="321"/>
      <c r="FE18" s="321"/>
      <c r="FF18" s="321"/>
      <c r="FG18" s="321"/>
      <c r="FH18" s="321"/>
      <c r="FI18" s="321"/>
      <c r="FJ18" s="321"/>
      <c r="FK18" s="321"/>
      <c r="FL18" s="321"/>
      <c r="FM18" s="321"/>
      <c r="FN18" s="321"/>
      <c r="FO18" s="321"/>
      <c r="FP18" s="321"/>
      <c r="FQ18" s="321"/>
      <c r="FR18" s="321"/>
      <c r="FS18" s="321"/>
      <c r="FT18" s="321"/>
      <c r="FU18" s="321"/>
      <c r="FV18" s="321"/>
      <c r="FW18" s="321"/>
      <c r="FX18" s="321"/>
      <c r="FY18" s="321"/>
      <c r="FZ18" s="321"/>
      <c r="GA18" s="321"/>
      <c r="GB18" s="321"/>
      <c r="GC18" s="321"/>
      <c r="GD18" s="321"/>
      <c r="GE18" s="321"/>
      <c r="GF18" s="321"/>
      <c r="GG18" s="321"/>
      <c r="GH18" s="321"/>
      <c r="GI18" s="321"/>
      <c r="GJ18" s="321"/>
      <c r="GK18" s="321"/>
      <c r="GL18" s="321"/>
      <c r="GM18" s="321"/>
      <c r="GN18" s="321"/>
      <c r="GO18" s="321"/>
      <c r="GP18" s="321"/>
      <c r="GQ18" s="321"/>
      <c r="GR18" s="321"/>
      <c r="GS18" s="321"/>
      <c r="GT18" s="321"/>
      <c r="GU18" s="321"/>
      <c r="GV18" s="321"/>
      <c r="GW18" s="321"/>
      <c r="GX18" s="321"/>
      <c r="GY18" s="321"/>
      <c r="GZ18" s="321"/>
      <c r="HA18" s="321"/>
      <c r="HB18" s="321"/>
      <c r="HC18" s="321"/>
      <c r="HD18" s="321"/>
      <c r="HE18" s="321"/>
      <c r="HF18" s="321"/>
      <c r="HG18" s="321"/>
      <c r="HH18" s="321"/>
      <c r="HI18" s="321"/>
      <c r="HJ18" s="321"/>
      <c r="HK18" s="321"/>
      <c r="HL18" s="321"/>
      <c r="HM18" s="321"/>
      <c r="HN18" s="321"/>
      <c r="HO18" s="321"/>
      <c r="HP18" s="321"/>
      <c r="HQ18" s="321"/>
      <c r="HR18" s="321"/>
      <c r="HS18" s="321"/>
      <c r="HT18" s="321"/>
      <c r="HU18" s="321"/>
      <c r="HV18" s="321"/>
      <c r="HW18" s="321"/>
      <c r="HX18" s="321"/>
      <c r="HY18" s="321"/>
      <c r="HZ18" s="321"/>
      <c r="IA18" s="321"/>
      <c r="IB18" s="321"/>
      <c r="IC18" s="321"/>
      <c r="ID18" s="321"/>
      <c r="IE18" s="321"/>
      <c r="IF18" s="321"/>
      <c r="IG18" s="321"/>
      <c r="IH18" s="321"/>
      <c r="II18" s="321"/>
      <c r="IJ18" s="321"/>
      <c r="IK18" s="321"/>
      <c r="IL18" s="321"/>
      <c r="IM18" s="321"/>
      <c r="IN18" s="321"/>
      <c r="IO18" s="321"/>
      <c r="IP18" s="321"/>
      <c r="IQ18" s="321"/>
      <c r="IR18" s="321"/>
      <c r="IS18" s="321"/>
      <c r="IT18" s="321"/>
      <c r="IU18" s="321"/>
      <c r="IV18" s="321"/>
    </row>
    <row r="19" spans="1:256" ht="15" x14ac:dyDescent="0.25">
      <c r="A19" s="322" t="s">
        <v>1082</v>
      </c>
      <c r="B19" s="323"/>
      <c r="C19" s="323"/>
      <c r="D19" s="323"/>
      <c r="E19" s="321"/>
      <c r="F19" s="321"/>
      <c r="G19" s="321"/>
      <c r="H19" s="321"/>
      <c r="I19" s="321"/>
      <c r="J19" s="321"/>
      <c r="K19" s="324"/>
      <c r="L19" s="324"/>
      <c r="M19" s="324"/>
      <c r="N19" s="324"/>
      <c r="O19" s="324"/>
      <c r="P19" s="324"/>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c r="DV19" s="321"/>
      <c r="DW19" s="321"/>
      <c r="DX19" s="321"/>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c r="EX19" s="321"/>
      <c r="EY19" s="321"/>
      <c r="EZ19" s="321"/>
      <c r="FA19" s="321"/>
      <c r="FB19" s="321"/>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321"/>
      <c r="GB19" s="321"/>
      <c r="GC19" s="321"/>
      <c r="GD19" s="321"/>
      <c r="GE19" s="321"/>
      <c r="GF19" s="321"/>
      <c r="GG19" s="321"/>
      <c r="GH19" s="321"/>
      <c r="GI19" s="321"/>
      <c r="GJ19" s="321"/>
      <c r="GK19" s="321"/>
      <c r="GL19" s="321"/>
      <c r="GM19" s="321"/>
      <c r="GN19" s="321"/>
      <c r="GO19" s="321"/>
      <c r="GP19" s="321"/>
      <c r="GQ19" s="321"/>
      <c r="GR19" s="321"/>
      <c r="GS19" s="321"/>
      <c r="GT19" s="321"/>
      <c r="GU19" s="321"/>
      <c r="GV19" s="321"/>
      <c r="GW19" s="321"/>
      <c r="GX19" s="321"/>
      <c r="GY19" s="321"/>
      <c r="GZ19" s="321"/>
      <c r="HA19" s="321"/>
      <c r="HB19" s="321"/>
      <c r="HC19" s="321"/>
      <c r="HD19" s="321"/>
      <c r="HE19" s="321"/>
      <c r="HF19" s="321"/>
      <c r="HG19" s="321"/>
      <c r="HH19" s="321"/>
      <c r="HI19" s="321"/>
      <c r="HJ19" s="321"/>
      <c r="HK19" s="321"/>
      <c r="HL19" s="321"/>
      <c r="HM19" s="321"/>
      <c r="HN19" s="321"/>
      <c r="HO19" s="321"/>
      <c r="HP19" s="321"/>
      <c r="HQ19" s="321"/>
      <c r="HR19" s="321"/>
      <c r="HS19" s="321"/>
      <c r="HT19" s="321"/>
      <c r="HU19" s="321"/>
      <c r="HV19" s="321"/>
      <c r="HW19" s="321"/>
      <c r="HX19" s="321"/>
      <c r="HY19" s="321"/>
      <c r="HZ19" s="321"/>
      <c r="IA19" s="321"/>
      <c r="IB19" s="321"/>
      <c r="IC19" s="321"/>
      <c r="ID19" s="321"/>
      <c r="IE19" s="321"/>
      <c r="IF19" s="321"/>
      <c r="IG19" s="321"/>
      <c r="IH19" s="321"/>
      <c r="II19" s="321"/>
      <c r="IJ19" s="321"/>
      <c r="IK19" s="321"/>
      <c r="IL19" s="321"/>
      <c r="IM19" s="321"/>
      <c r="IN19" s="321"/>
      <c r="IO19" s="321"/>
      <c r="IP19" s="321"/>
      <c r="IQ19" s="321"/>
      <c r="IR19" s="321"/>
      <c r="IS19" s="321"/>
      <c r="IT19" s="321"/>
      <c r="IU19" s="321"/>
      <c r="IV19" s="321"/>
    </row>
    <row r="20" spans="1:256" ht="15" x14ac:dyDescent="0.25">
      <c r="A20" s="258" t="s">
        <v>1080</v>
      </c>
      <c r="B20" s="258"/>
      <c r="C20" s="258"/>
      <c r="D20" s="258"/>
      <c r="E20" s="258"/>
      <c r="F20" s="258"/>
      <c r="G20" s="258"/>
      <c r="L20" s="155"/>
      <c r="M20" s="156"/>
      <c r="N20" s="156"/>
      <c r="O20" s="157"/>
    </row>
    <row r="21" spans="1:256" ht="15.75" x14ac:dyDescent="0.25">
      <c r="A21" s="325" t="s">
        <v>56</v>
      </c>
      <c r="B21" s="325"/>
      <c r="C21" s="325"/>
      <c r="D21" s="325"/>
      <c r="E21" s="325"/>
      <c r="F21" s="325"/>
      <c r="G21" s="325"/>
      <c r="H21" s="325"/>
      <c r="I21" s="325"/>
      <c r="L21" s="158"/>
      <c r="M21" s="159"/>
      <c r="N21" s="159"/>
      <c r="O21" s="159"/>
    </row>
    <row r="22" spans="1:256" ht="15.75" x14ac:dyDescent="0.25">
      <c r="L22" s="160"/>
      <c r="M22" s="161"/>
      <c r="N22" s="161"/>
      <c r="O22" s="359"/>
    </row>
  </sheetData>
  <mergeCells count="1">
    <mergeCell ref="A5:I5"/>
  </mergeCells>
  <pageMargins left="0.78431372549019618" right="0.78431372549019618" top="0.98039215686274517" bottom="0.98039215686274517" header="0.50980392156862753" footer="0.50980392156862753"/>
  <pageSetup paperSize="9" scale="7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opLeftCell="A2" zoomScaleNormal="100" workbookViewId="0">
      <selection activeCell="H31" sqref="H31"/>
    </sheetView>
  </sheetViews>
  <sheetFormatPr defaultRowHeight="12.75" x14ac:dyDescent="0.2"/>
  <cols>
    <col min="1" max="1" width="80.85546875" bestFit="1" customWidth="1"/>
    <col min="2" max="2" width="8.42578125" bestFit="1" customWidth="1"/>
    <col min="3" max="3" width="12.85546875" bestFit="1" customWidth="1"/>
    <col min="4" max="4" width="13.140625" bestFit="1" customWidth="1"/>
    <col min="5" max="7" width="12.28515625" bestFit="1" customWidth="1"/>
    <col min="8" max="8" width="10.140625" bestFit="1" customWidth="1"/>
    <col min="9" max="9" width="11" bestFit="1" customWidth="1"/>
    <col min="10" max="11" width="12.28515625" bestFit="1" customWidth="1"/>
    <col min="12" max="12" width="10" bestFit="1" customWidth="1"/>
    <col min="13" max="13" width="1.5703125" bestFit="1" customWidth="1"/>
    <col min="14" max="14" width="0.28515625" bestFit="1" customWidth="1"/>
    <col min="15" max="15" width="4.7109375" bestFit="1" customWidth="1"/>
    <col min="257" max="257" width="80.85546875" bestFit="1" customWidth="1"/>
    <col min="258" max="258" width="8.42578125" bestFit="1" customWidth="1"/>
    <col min="259" max="259" width="12.85546875" bestFit="1" customWidth="1"/>
    <col min="260" max="260" width="13.140625" bestFit="1" customWidth="1"/>
    <col min="261" max="263" width="12.28515625" bestFit="1" customWidth="1"/>
    <col min="264" max="264" width="10.140625" bestFit="1" customWidth="1"/>
    <col min="265" max="265" width="11" bestFit="1" customWidth="1"/>
    <col min="266" max="267" width="12.28515625" bestFit="1" customWidth="1"/>
    <col min="268" max="268" width="10" bestFit="1" customWidth="1"/>
    <col min="269" max="269" width="1.5703125" bestFit="1" customWidth="1"/>
    <col min="270" max="270" width="0.28515625" bestFit="1" customWidth="1"/>
    <col min="271" max="271" width="4.7109375" bestFit="1" customWidth="1"/>
    <col min="513" max="513" width="80.85546875" bestFit="1" customWidth="1"/>
    <col min="514" max="514" width="8.42578125" bestFit="1" customWidth="1"/>
    <col min="515" max="515" width="12.85546875" bestFit="1" customWidth="1"/>
    <col min="516" max="516" width="13.140625" bestFit="1" customWidth="1"/>
    <col min="517" max="519" width="12.28515625" bestFit="1" customWidth="1"/>
    <col min="520" max="520" width="10.140625" bestFit="1" customWidth="1"/>
    <col min="521" max="521" width="11" bestFit="1" customWidth="1"/>
    <col min="522" max="523" width="12.28515625" bestFit="1" customWidth="1"/>
    <col min="524" max="524" width="10" bestFit="1" customWidth="1"/>
    <col min="525" max="525" width="1.5703125" bestFit="1" customWidth="1"/>
    <col min="526" max="526" width="0.28515625" bestFit="1" customWidth="1"/>
    <col min="527" max="527" width="4.7109375" bestFit="1" customWidth="1"/>
    <col min="769" max="769" width="80.85546875" bestFit="1" customWidth="1"/>
    <col min="770" max="770" width="8.42578125" bestFit="1" customWidth="1"/>
    <col min="771" max="771" width="12.85546875" bestFit="1" customWidth="1"/>
    <col min="772" max="772" width="13.140625" bestFit="1" customWidth="1"/>
    <col min="773" max="775" width="12.28515625" bestFit="1" customWidth="1"/>
    <col min="776" max="776" width="10.140625" bestFit="1" customWidth="1"/>
    <col min="777" max="777" width="11" bestFit="1" customWidth="1"/>
    <col min="778" max="779" width="12.28515625" bestFit="1" customWidth="1"/>
    <col min="780" max="780" width="10" bestFit="1" customWidth="1"/>
    <col min="781" max="781" width="1.5703125" bestFit="1" customWidth="1"/>
    <col min="782" max="782" width="0.28515625" bestFit="1" customWidth="1"/>
    <col min="783" max="783" width="4.7109375" bestFit="1" customWidth="1"/>
    <col min="1025" max="1025" width="80.85546875" bestFit="1" customWidth="1"/>
    <col min="1026" max="1026" width="8.42578125" bestFit="1" customWidth="1"/>
    <col min="1027" max="1027" width="12.85546875" bestFit="1" customWidth="1"/>
    <col min="1028" max="1028" width="13.140625" bestFit="1" customWidth="1"/>
    <col min="1029" max="1031" width="12.28515625" bestFit="1" customWidth="1"/>
    <col min="1032" max="1032" width="10.140625" bestFit="1" customWidth="1"/>
    <col min="1033" max="1033" width="11" bestFit="1" customWidth="1"/>
    <col min="1034" max="1035" width="12.28515625" bestFit="1" customWidth="1"/>
    <col min="1036" max="1036" width="10" bestFit="1" customWidth="1"/>
    <col min="1037" max="1037" width="1.5703125" bestFit="1" customWidth="1"/>
    <col min="1038" max="1038" width="0.28515625" bestFit="1" customWidth="1"/>
    <col min="1039" max="1039" width="4.7109375" bestFit="1" customWidth="1"/>
    <col min="1281" max="1281" width="80.85546875" bestFit="1" customWidth="1"/>
    <col min="1282" max="1282" width="8.42578125" bestFit="1" customWidth="1"/>
    <col min="1283" max="1283" width="12.85546875" bestFit="1" customWidth="1"/>
    <col min="1284" max="1284" width="13.140625" bestFit="1" customWidth="1"/>
    <col min="1285" max="1287" width="12.28515625" bestFit="1" customWidth="1"/>
    <col min="1288" max="1288" width="10.140625" bestFit="1" customWidth="1"/>
    <col min="1289" max="1289" width="11" bestFit="1" customWidth="1"/>
    <col min="1290" max="1291" width="12.28515625" bestFit="1" customWidth="1"/>
    <col min="1292" max="1292" width="10" bestFit="1" customWidth="1"/>
    <col min="1293" max="1293" width="1.5703125" bestFit="1" customWidth="1"/>
    <col min="1294" max="1294" width="0.28515625" bestFit="1" customWidth="1"/>
    <col min="1295" max="1295" width="4.7109375" bestFit="1" customWidth="1"/>
    <col min="1537" max="1537" width="80.85546875" bestFit="1" customWidth="1"/>
    <col min="1538" max="1538" width="8.42578125" bestFit="1" customWidth="1"/>
    <col min="1539" max="1539" width="12.85546875" bestFit="1" customWidth="1"/>
    <col min="1540" max="1540" width="13.140625" bestFit="1" customWidth="1"/>
    <col min="1541" max="1543" width="12.28515625" bestFit="1" customWidth="1"/>
    <col min="1544" max="1544" width="10.140625" bestFit="1" customWidth="1"/>
    <col min="1545" max="1545" width="11" bestFit="1" customWidth="1"/>
    <col min="1546" max="1547" width="12.28515625" bestFit="1" customWidth="1"/>
    <col min="1548" max="1548" width="10" bestFit="1" customWidth="1"/>
    <col min="1549" max="1549" width="1.5703125" bestFit="1" customWidth="1"/>
    <col min="1550" max="1550" width="0.28515625" bestFit="1" customWidth="1"/>
    <col min="1551" max="1551" width="4.7109375" bestFit="1" customWidth="1"/>
    <col min="1793" max="1793" width="80.85546875" bestFit="1" customWidth="1"/>
    <col min="1794" max="1794" width="8.42578125" bestFit="1" customWidth="1"/>
    <col min="1795" max="1795" width="12.85546875" bestFit="1" customWidth="1"/>
    <col min="1796" max="1796" width="13.140625" bestFit="1" customWidth="1"/>
    <col min="1797" max="1799" width="12.28515625" bestFit="1" customWidth="1"/>
    <col min="1800" max="1800" width="10.140625" bestFit="1" customWidth="1"/>
    <col min="1801" max="1801" width="11" bestFit="1" customWidth="1"/>
    <col min="1802" max="1803" width="12.28515625" bestFit="1" customWidth="1"/>
    <col min="1804" max="1804" width="10" bestFit="1" customWidth="1"/>
    <col min="1805" max="1805" width="1.5703125" bestFit="1" customWidth="1"/>
    <col min="1806" max="1806" width="0.28515625" bestFit="1" customWidth="1"/>
    <col min="1807" max="1807" width="4.7109375" bestFit="1" customWidth="1"/>
    <col min="2049" max="2049" width="80.85546875" bestFit="1" customWidth="1"/>
    <col min="2050" max="2050" width="8.42578125" bestFit="1" customWidth="1"/>
    <col min="2051" max="2051" width="12.85546875" bestFit="1" customWidth="1"/>
    <col min="2052" max="2052" width="13.140625" bestFit="1" customWidth="1"/>
    <col min="2053" max="2055" width="12.28515625" bestFit="1" customWidth="1"/>
    <col min="2056" max="2056" width="10.140625" bestFit="1" customWidth="1"/>
    <col min="2057" max="2057" width="11" bestFit="1" customWidth="1"/>
    <col min="2058" max="2059" width="12.28515625" bestFit="1" customWidth="1"/>
    <col min="2060" max="2060" width="10" bestFit="1" customWidth="1"/>
    <col min="2061" max="2061" width="1.5703125" bestFit="1" customWidth="1"/>
    <col min="2062" max="2062" width="0.28515625" bestFit="1" customWidth="1"/>
    <col min="2063" max="2063" width="4.7109375" bestFit="1" customWidth="1"/>
    <col min="2305" max="2305" width="80.85546875" bestFit="1" customWidth="1"/>
    <col min="2306" max="2306" width="8.42578125" bestFit="1" customWidth="1"/>
    <col min="2307" max="2307" width="12.85546875" bestFit="1" customWidth="1"/>
    <col min="2308" max="2308" width="13.140625" bestFit="1" customWidth="1"/>
    <col min="2309" max="2311" width="12.28515625" bestFit="1" customWidth="1"/>
    <col min="2312" max="2312" width="10.140625" bestFit="1" customWidth="1"/>
    <col min="2313" max="2313" width="11" bestFit="1" customWidth="1"/>
    <col min="2314" max="2315" width="12.28515625" bestFit="1" customWidth="1"/>
    <col min="2316" max="2316" width="10" bestFit="1" customWidth="1"/>
    <col min="2317" max="2317" width="1.5703125" bestFit="1" customWidth="1"/>
    <col min="2318" max="2318" width="0.28515625" bestFit="1" customWidth="1"/>
    <col min="2319" max="2319" width="4.7109375" bestFit="1" customWidth="1"/>
    <col min="2561" max="2561" width="80.85546875" bestFit="1" customWidth="1"/>
    <col min="2562" max="2562" width="8.42578125" bestFit="1" customWidth="1"/>
    <col min="2563" max="2563" width="12.85546875" bestFit="1" customWidth="1"/>
    <col min="2564" max="2564" width="13.140625" bestFit="1" customWidth="1"/>
    <col min="2565" max="2567" width="12.28515625" bestFit="1" customWidth="1"/>
    <col min="2568" max="2568" width="10.140625" bestFit="1" customWidth="1"/>
    <col min="2569" max="2569" width="11" bestFit="1" customWidth="1"/>
    <col min="2570" max="2571" width="12.28515625" bestFit="1" customWidth="1"/>
    <col min="2572" max="2572" width="10" bestFit="1" customWidth="1"/>
    <col min="2573" max="2573" width="1.5703125" bestFit="1" customWidth="1"/>
    <col min="2574" max="2574" width="0.28515625" bestFit="1" customWidth="1"/>
    <col min="2575" max="2575" width="4.7109375" bestFit="1" customWidth="1"/>
    <col min="2817" max="2817" width="80.85546875" bestFit="1" customWidth="1"/>
    <col min="2818" max="2818" width="8.42578125" bestFit="1" customWidth="1"/>
    <col min="2819" max="2819" width="12.85546875" bestFit="1" customWidth="1"/>
    <col min="2820" max="2820" width="13.140625" bestFit="1" customWidth="1"/>
    <col min="2821" max="2823" width="12.28515625" bestFit="1" customWidth="1"/>
    <col min="2824" max="2824" width="10.140625" bestFit="1" customWidth="1"/>
    <col min="2825" max="2825" width="11" bestFit="1" customWidth="1"/>
    <col min="2826" max="2827" width="12.28515625" bestFit="1" customWidth="1"/>
    <col min="2828" max="2828" width="10" bestFit="1" customWidth="1"/>
    <col min="2829" max="2829" width="1.5703125" bestFit="1" customWidth="1"/>
    <col min="2830" max="2830" width="0.28515625" bestFit="1" customWidth="1"/>
    <col min="2831" max="2831" width="4.7109375" bestFit="1" customWidth="1"/>
    <col min="3073" max="3073" width="80.85546875" bestFit="1" customWidth="1"/>
    <col min="3074" max="3074" width="8.42578125" bestFit="1" customWidth="1"/>
    <col min="3075" max="3075" width="12.85546875" bestFit="1" customWidth="1"/>
    <col min="3076" max="3076" width="13.140625" bestFit="1" customWidth="1"/>
    <col min="3077" max="3079" width="12.28515625" bestFit="1" customWidth="1"/>
    <col min="3080" max="3080" width="10.140625" bestFit="1" customWidth="1"/>
    <col min="3081" max="3081" width="11" bestFit="1" customWidth="1"/>
    <col min="3082" max="3083" width="12.28515625" bestFit="1" customWidth="1"/>
    <col min="3084" max="3084" width="10" bestFit="1" customWidth="1"/>
    <col min="3085" max="3085" width="1.5703125" bestFit="1" customWidth="1"/>
    <col min="3086" max="3086" width="0.28515625" bestFit="1" customWidth="1"/>
    <col min="3087" max="3087" width="4.7109375" bestFit="1" customWidth="1"/>
    <col min="3329" max="3329" width="80.85546875" bestFit="1" customWidth="1"/>
    <col min="3330" max="3330" width="8.42578125" bestFit="1" customWidth="1"/>
    <col min="3331" max="3331" width="12.85546875" bestFit="1" customWidth="1"/>
    <col min="3332" max="3332" width="13.140625" bestFit="1" customWidth="1"/>
    <col min="3333" max="3335" width="12.28515625" bestFit="1" customWidth="1"/>
    <col min="3336" max="3336" width="10.140625" bestFit="1" customWidth="1"/>
    <col min="3337" max="3337" width="11" bestFit="1" customWidth="1"/>
    <col min="3338" max="3339" width="12.28515625" bestFit="1" customWidth="1"/>
    <col min="3340" max="3340" width="10" bestFit="1" customWidth="1"/>
    <col min="3341" max="3341" width="1.5703125" bestFit="1" customWidth="1"/>
    <col min="3342" max="3342" width="0.28515625" bestFit="1" customWidth="1"/>
    <col min="3343" max="3343" width="4.7109375" bestFit="1" customWidth="1"/>
    <col min="3585" max="3585" width="80.85546875" bestFit="1" customWidth="1"/>
    <col min="3586" max="3586" width="8.42578125" bestFit="1" customWidth="1"/>
    <col min="3587" max="3587" width="12.85546875" bestFit="1" customWidth="1"/>
    <col min="3588" max="3588" width="13.140625" bestFit="1" customWidth="1"/>
    <col min="3589" max="3591" width="12.28515625" bestFit="1" customWidth="1"/>
    <col min="3592" max="3592" width="10.140625" bestFit="1" customWidth="1"/>
    <col min="3593" max="3593" width="11" bestFit="1" customWidth="1"/>
    <col min="3594" max="3595" width="12.28515625" bestFit="1" customWidth="1"/>
    <col min="3596" max="3596" width="10" bestFit="1" customWidth="1"/>
    <col min="3597" max="3597" width="1.5703125" bestFit="1" customWidth="1"/>
    <col min="3598" max="3598" width="0.28515625" bestFit="1" customWidth="1"/>
    <col min="3599" max="3599" width="4.7109375" bestFit="1" customWidth="1"/>
    <col min="3841" max="3841" width="80.85546875" bestFit="1" customWidth="1"/>
    <col min="3842" max="3842" width="8.42578125" bestFit="1" customWidth="1"/>
    <col min="3843" max="3843" width="12.85546875" bestFit="1" customWidth="1"/>
    <col min="3844" max="3844" width="13.140625" bestFit="1" customWidth="1"/>
    <col min="3845" max="3847" width="12.28515625" bestFit="1" customWidth="1"/>
    <col min="3848" max="3848" width="10.140625" bestFit="1" customWidth="1"/>
    <col min="3849" max="3849" width="11" bestFit="1" customWidth="1"/>
    <col min="3850" max="3851" width="12.28515625" bestFit="1" customWidth="1"/>
    <col min="3852" max="3852" width="10" bestFit="1" customWidth="1"/>
    <col min="3853" max="3853" width="1.5703125" bestFit="1" customWidth="1"/>
    <col min="3854" max="3854" width="0.28515625" bestFit="1" customWidth="1"/>
    <col min="3855" max="3855" width="4.7109375" bestFit="1" customWidth="1"/>
    <col min="4097" max="4097" width="80.85546875" bestFit="1" customWidth="1"/>
    <col min="4098" max="4098" width="8.42578125" bestFit="1" customWidth="1"/>
    <col min="4099" max="4099" width="12.85546875" bestFit="1" customWidth="1"/>
    <col min="4100" max="4100" width="13.140625" bestFit="1" customWidth="1"/>
    <col min="4101" max="4103" width="12.28515625" bestFit="1" customWidth="1"/>
    <col min="4104" max="4104" width="10.140625" bestFit="1" customWidth="1"/>
    <col min="4105" max="4105" width="11" bestFit="1" customWidth="1"/>
    <col min="4106" max="4107" width="12.28515625" bestFit="1" customWidth="1"/>
    <col min="4108" max="4108" width="10" bestFit="1" customWidth="1"/>
    <col min="4109" max="4109" width="1.5703125" bestFit="1" customWidth="1"/>
    <col min="4110" max="4110" width="0.28515625" bestFit="1" customWidth="1"/>
    <col min="4111" max="4111" width="4.7109375" bestFit="1" customWidth="1"/>
    <col min="4353" max="4353" width="80.85546875" bestFit="1" customWidth="1"/>
    <col min="4354" max="4354" width="8.42578125" bestFit="1" customWidth="1"/>
    <col min="4355" max="4355" width="12.85546875" bestFit="1" customWidth="1"/>
    <col min="4356" max="4356" width="13.140625" bestFit="1" customWidth="1"/>
    <col min="4357" max="4359" width="12.28515625" bestFit="1" customWidth="1"/>
    <col min="4360" max="4360" width="10.140625" bestFit="1" customWidth="1"/>
    <col min="4361" max="4361" width="11" bestFit="1" customWidth="1"/>
    <col min="4362" max="4363" width="12.28515625" bestFit="1" customWidth="1"/>
    <col min="4364" max="4364" width="10" bestFit="1" customWidth="1"/>
    <col min="4365" max="4365" width="1.5703125" bestFit="1" customWidth="1"/>
    <col min="4366" max="4366" width="0.28515625" bestFit="1" customWidth="1"/>
    <col min="4367" max="4367" width="4.7109375" bestFit="1" customWidth="1"/>
    <col min="4609" max="4609" width="80.85546875" bestFit="1" customWidth="1"/>
    <col min="4610" max="4610" width="8.42578125" bestFit="1" customWidth="1"/>
    <col min="4611" max="4611" width="12.85546875" bestFit="1" customWidth="1"/>
    <col min="4612" max="4612" width="13.140625" bestFit="1" customWidth="1"/>
    <col min="4613" max="4615" width="12.28515625" bestFit="1" customWidth="1"/>
    <col min="4616" max="4616" width="10.140625" bestFit="1" customWidth="1"/>
    <col min="4617" max="4617" width="11" bestFit="1" customWidth="1"/>
    <col min="4618" max="4619" width="12.28515625" bestFit="1" customWidth="1"/>
    <col min="4620" max="4620" width="10" bestFit="1" customWidth="1"/>
    <col min="4621" max="4621" width="1.5703125" bestFit="1" customWidth="1"/>
    <col min="4622" max="4622" width="0.28515625" bestFit="1" customWidth="1"/>
    <col min="4623" max="4623" width="4.7109375" bestFit="1" customWidth="1"/>
    <col min="4865" max="4865" width="80.85546875" bestFit="1" customWidth="1"/>
    <col min="4866" max="4866" width="8.42578125" bestFit="1" customWidth="1"/>
    <col min="4867" max="4867" width="12.85546875" bestFit="1" customWidth="1"/>
    <col min="4868" max="4868" width="13.140625" bestFit="1" customWidth="1"/>
    <col min="4869" max="4871" width="12.28515625" bestFit="1" customWidth="1"/>
    <col min="4872" max="4872" width="10.140625" bestFit="1" customWidth="1"/>
    <col min="4873" max="4873" width="11" bestFit="1" customWidth="1"/>
    <col min="4874" max="4875" width="12.28515625" bestFit="1" customWidth="1"/>
    <col min="4876" max="4876" width="10" bestFit="1" customWidth="1"/>
    <col min="4877" max="4877" width="1.5703125" bestFit="1" customWidth="1"/>
    <col min="4878" max="4878" width="0.28515625" bestFit="1" customWidth="1"/>
    <col min="4879" max="4879" width="4.7109375" bestFit="1" customWidth="1"/>
    <col min="5121" max="5121" width="80.85546875" bestFit="1" customWidth="1"/>
    <col min="5122" max="5122" width="8.42578125" bestFit="1" customWidth="1"/>
    <col min="5123" max="5123" width="12.85546875" bestFit="1" customWidth="1"/>
    <col min="5124" max="5124" width="13.140625" bestFit="1" customWidth="1"/>
    <col min="5125" max="5127" width="12.28515625" bestFit="1" customWidth="1"/>
    <col min="5128" max="5128" width="10.140625" bestFit="1" customWidth="1"/>
    <col min="5129" max="5129" width="11" bestFit="1" customWidth="1"/>
    <col min="5130" max="5131" width="12.28515625" bestFit="1" customWidth="1"/>
    <col min="5132" max="5132" width="10" bestFit="1" customWidth="1"/>
    <col min="5133" max="5133" width="1.5703125" bestFit="1" customWidth="1"/>
    <col min="5134" max="5134" width="0.28515625" bestFit="1" customWidth="1"/>
    <col min="5135" max="5135" width="4.7109375" bestFit="1" customWidth="1"/>
    <col min="5377" max="5377" width="80.85546875" bestFit="1" customWidth="1"/>
    <col min="5378" max="5378" width="8.42578125" bestFit="1" customWidth="1"/>
    <col min="5379" max="5379" width="12.85546875" bestFit="1" customWidth="1"/>
    <col min="5380" max="5380" width="13.140625" bestFit="1" customWidth="1"/>
    <col min="5381" max="5383" width="12.28515625" bestFit="1" customWidth="1"/>
    <col min="5384" max="5384" width="10.140625" bestFit="1" customWidth="1"/>
    <col min="5385" max="5385" width="11" bestFit="1" customWidth="1"/>
    <col min="5386" max="5387" width="12.28515625" bestFit="1" customWidth="1"/>
    <col min="5388" max="5388" width="10" bestFit="1" customWidth="1"/>
    <col min="5389" max="5389" width="1.5703125" bestFit="1" customWidth="1"/>
    <col min="5390" max="5390" width="0.28515625" bestFit="1" customWidth="1"/>
    <col min="5391" max="5391" width="4.7109375" bestFit="1" customWidth="1"/>
    <col min="5633" max="5633" width="80.85546875" bestFit="1" customWidth="1"/>
    <col min="5634" max="5634" width="8.42578125" bestFit="1" customWidth="1"/>
    <col min="5635" max="5635" width="12.85546875" bestFit="1" customWidth="1"/>
    <col min="5636" max="5636" width="13.140625" bestFit="1" customWidth="1"/>
    <col min="5637" max="5639" width="12.28515625" bestFit="1" customWidth="1"/>
    <col min="5640" max="5640" width="10.140625" bestFit="1" customWidth="1"/>
    <col min="5641" max="5641" width="11" bestFit="1" customWidth="1"/>
    <col min="5642" max="5643" width="12.28515625" bestFit="1" customWidth="1"/>
    <col min="5644" max="5644" width="10" bestFit="1" customWidth="1"/>
    <col min="5645" max="5645" width="1.5703125" bestFit="1" customWidth="1"/>
    <col min="5646" max="5646" width="0.28515625" bestFit="1" customWidth="1"/>
    <col min="5647" max="5647" width="4.7109375" bestFit="1" customWidth="1"/>
    <col min="5889" max="5889" width="80.85546875" bestFit="1" customWidth="1"/>
    <col min="5890" max="5890" width="8.42578125" bestFit="1" customWidth="1"/>
    <col min="5891" max="5891" width="12.85546875" bestFit="1" customWidth="1"/>
    <col min="5892" max="5892" width="13.140625" bestFit="1" customWidth="1"/>
    <col min="5893" max="5895" width="12.28515625" bestFit="1" customWidth="1"/>
    <col min="5896" max="5896" width="10.140625" bestFit="1" customWidth="1"/>
    <col min="5897" max="5897" width="11" bestFit="1" customWidth="1"/>
    <col min="5898" max="5899" width="12.28515625" bestFit="1" customWidth="1"/>
    <col min="5900" max="5900" width="10" bestFit="1" customWidth="1"/>
    <col min="5901" max="5901" width="1.5703125" bestFit="1" customWidth="1"/>
    <col min="5902" max="5902" width="0.28515625" bestFit="1" customWidth="1"/>
    <col min="5903" max="5903" width="4.7109375" bestFit="1" customWidth="1"/>
    <col min="6145" max="6145" width="80.85546875" bestFit="1" customWidth="1"/>
    <col min="6146" max="6146" width="8.42578125" bestFit="1" customWidth="1"/>
    <col min="6147" max="6147" width="12.85546875" bestFit="1" customWidth="1"/>
    <col min="6148" max="6148" width="13.140625" bestFit="1" customWidth="1"/>
    <col min="6149" max="6151" width="12.28515625" bestFit="1" customWidth="1"/>
    <col min="6152" max="6152" width="10.140625" bestFit="1" customWidth="1"/>
    <col min="6153" max="6153" width="11" bestFit="1" customWidth="1"/>
    <col min="6154" max="6155" width="12.28515625" bestFit="1" customWidth="1"/>
    <col min="6156" max="6156" width="10" bestFit="1" customWidth="1"/>
    <col min="6157" max="6157" width="1.5703125" bestFit="1" customWidth="1"/>
    <col min="6158" max="6158" width="0.28515625" bestFit="1" customWidth="1"/>
    <col min="6159" max="6159" width="4.7109375" bestFit="1" customWidth="1"/>
    <col min="6401" max="6401" width="80.85546875" bestFit="1" customWidth="1"/>
    <col min="6402" max="6402" width="8.42578125" bestFit="1" customWidth="1"/>
    <col min="6403" max="6403" width="12.85546875" bestFit="1" customWidth="1"/>
    <col min="6404" max="6404" width="13.140625" bestFit="1" customWidth="1"/>
    <col min="6405" max="6407" width="12.28515625" bestFit="1" customWidth="1"/>
    <col min="6408" max="6408" width="10.140625" bestFit="1" customWidth="1"/>
    <col min="6409" max="6409" width="11" bestFit="1" customWidth="1"/>
    <col min="6410" max="6411" width="12.28515625" bestFit="1" customWidth="1"/>
    <col min="6412" max="6412" width="10" bestFit="1" customWidth="1"/>
    <col min="6413" max="6413" width="1.5703125" bestFit="1" customWidth="1"/>
    <col min="6414" max="6414" width="0.28515625" bestFit="1" customWidth="1"/>
    <col min="6415" max="6415" width="4.7109375" bestFit="1" customWidth="1"/>
    <col min="6657" max="6657" width="80.85546875" bestFit="1" customWidth="1"/>
    <col min="6658" max="6658" width="8.42578125" bestFit="1" customWidth="1"/>
    <col min="6659" max="6659" width="12.85546875" bestFit="1" customWidth="1"/>
    <col min="6660" max="6660" width="13.140625" bestFit="1" customWidth="1"/>
    <col min="6661" max="6663" width="12.28515625" bestFit="1" customWidth="1"/>
    <col min="6664" max="6664" width="10.140625" bestFit="1" customWidth="1"/>
    <col min="6665" max="6665" width="11" bestFit="1" customWidth="1"/>
    <col min="6666" max="6667" width="12.28515625" bestFit="1" customWidth="1"/>
    <col min="6668" max="6668" width="10" bestFit="1" customWidth="1"/>
    <col min="6669" max="6669" width="1.5703125" bestFit="1" customWidth="1"/>
    <col min="6670" max="6670" width="0.28515625" bestFit="1" customWidth="1"/>
    <col min="6671" max="6671" width="4.7109375" bestFit="1" customWidth="1"/>
    <col min="6913" max="6913" width="80.85546875" bestFit="1" customWidth="1"/>
    <col min="6914" max="6914" width="8.42578125" bestFit="1" customWidth="1"/>
    <col min="6915" max="6915" width="12.85546875" bestFit="1" customWidth="1"/>
    <col min="6916" max="6916" width="13.140625" bestFit="1" customWidth="1"/>
    <col min="6917" max="6919" width="12.28515625" bestFit="1" customWidth="1"/>
    <col min="6920" max="6920" width="10.140625" bestFit="1" customWidth="1"/>
    <col min="6921" max="6921" width="11" bestFit="1" customWidth="1"/>
    <col min="6922" max="6923" width="12.28515625" bestFit="1" customWidth="1"/>
    <col min="6924" max="6924" width="10" bestFit="1" customWidth="1"/>
    <col min="6925" max="6925" width="1.5703125" bestFit="1" customWidth="1"/>
    <col min="6926" max="6926" width="0.28515625" bestFit="1" customWidth="1"/>
    <col min="6927" max="6927" width="4.7109375" bestFit="1" customWidth="1"/>
    <col min="7169" max="7169" width="80.85546875" bestFit="1" customWidth="1"/>
    <col min="7170" max="7170" width="8.42578125" bestFit="1" customWidth="1"/>
    <col min="7171" max="7171" width="12.85546875" bestFit="1" customWidth="1"/>
    <col min="7172" max="7172" width="13.140625" bestFit="1" customWidth="1"/>
    <col min="7173" max="7175" width="12.28515625" bestFit="1" customWidth="1"/>
    <col min="7176" max="7176" width="10.140625" bestFit="1" customWidth="1"/>
    <col min="7177" max="7177" width="11" bestFit="1" customWidth="1"/>
    <col min="7178" max="7179" width="12.28515625" bestFit="1" customWidth="1"/>
    <col min="7180" max="7180" width="10" bestFit="1" customWidth="1"/>
    <col min="7181" max="7181" width="1.5703125" bestFit="1" customWidth="1"/>
    <col min="7182" max="7182" width="0.28515625" bestFit="1" customWidth="1"/>
    <col min="7183" max="7183" width="4.7109375" bestFit="1" customWidth="1"/>
    <col min="7425" max="7425" width="80.85546875" bestFit="1" customWidth="1"/>
    <col min="7426" max="7426" width="8.42578125" bestFit="1" customWidth="1"/>
    <col min="7427" max="7427" width="12.85546875" bestFit="1" customWidth="1"/>
    <col min="7428" max="7428" width="13.140625" bestFit="1" customWidth="1"/>
    <col min="7429" max="7431" width="12.28515625" bestFit="1" customWidth="1"/>
    <col min="7432" max="7432" width="10.140625" bestFit="1" customWidth="1"/>
    <col min="7433" max="7433" width="11" bestFit="1" customWidth="1"/>
    <col min="7434" max="7435" width="12.28515625" bestFit="1" customWidth="1"/>
    <col min="7436" max="7436" width="10" bestFit="1" customWidth="1"/>
    <col min="7437" max="7437" width="1.5703125" bestFit="1" customWidth="1"/>
    <col min="7438" max="7438" width="0.28515625" bestFit="1" customWidth="1"/>
    <col min="7439" max="7439" width="4.7109375" bestFit="1" customWidth="1"/>
    <col min="7681" max="7681" width="80.85546875" bestFit="1" customWidth="1"/>
    <col min="7682" max="7682" width="8.42578125" bestFit="1" customWidth="1"/>
    <col min="7683" max="7683" width="12.85546875" bestFit="1" customWidth="1"/>
    <col min="7684" max="7684" width="13.140625" bestFit="1" customWidth="1"/>
    <col min="7685" max="7687" width="12.28515625" bestFit="1" customWidth="1"/>
    <col min="7688" max="7688" width="10.140625" bestFit="1" customWidth="1"/>
    <col min="7689" max="7689" width="11" bestFit="1" customWidth="1"/>
    <col min="7690" max="7691" width="12.28515625" bestFit="1" customWidth="1"/>
    <col min="7692" max="7692" width="10" bestFit="1" customWidth="1"/>
    <col min="7693" max="7693" width="1.5703125" bestFit="1" customWidth="1"/>
    <col min="7694" max="7694" width="0.28515625" bestFit="1" customWidth="1"/>
    <col min="7695" max="7695" width="4.7109375" bestFit="1" customWidth="1"/>
    <col min="7937" max="7937" width="80.85546875" bestFit="1" customWidth="1"/>
    <col min="7938" max="7938" width="8.42578125" bestFit="1" customWidth="1"/>
    <col min="7939" max="7939" width="12.85546875" bestFit="1" customWidth="1"/>
    <col min="7940" max="7940" width="13.140625" bestFit="1" customWidth="1"/>
    <col min="7941" max="7943" width="12.28515625" bestFit="1" customWidth="1"/>
    <col min="7944" max="7944" width="10.140625" bestFit="1" customWidth="1"/>
    <col min="7945" max="7945" width="11" bestFit="1" customWidth="1"/>
    <col min="7946" max="7947" width="12.28515625" bestFit="1" customWidth="1"/>
    <col min="7948" max="7948" width="10" bestFit="1" customWidth="1"/>
    <col min="7949" max="7949" width="1.5703125" bestFit="1" customWidth="1"/>
    <col min="7950" max="7950" width="0.28515625" bestFit="1" customWidth="1"/>
    <col min="7951" max="7951" width="4.7109375" bestFit="1" customWidth="1"/>
    <col min="8193" max="8193" width="80.85546875" bestFit="1" customWidth="1"/>
    <col min="8194" max="8194" width="8.42578125" bestFit="1" customWidth="1"/>
    <col min="8195" max="8195" width="12.85546875" bestFit="1" customWidth="1"/>
    <col min="8196" max="8196" width="13.140625" bestFit="1" customWidth="1"/>
    <col min="8197" max="8199" width="12.28515625" bestFit="1" customWidth="1"/>
    <col min="8200" max="8200" width="10.140625" bestFit="1" customWidth="1"/>
    <col min="8201" max="8201" width="11" bestFit="1" customWidth="1"/>
    <col min="8202" max="8203" width="12.28515625" bestFit="1" customWidth="1"/>
    <col min="8204" max="8204" width="10" bestFit="1" customWidth="1"/>
    <col min="8205" max="8205" width="1.5703125" bestFit="1" customWidth="1"/>
    <col min="8206" max="8206" width="0.28515625" bestFit="1" customWidth="1"/>
    <col min="8207" max="8207" width="4.7109375" bestFit="1" customWidth="1"/>
    <col min="8449" max="8449" width="80.85546875" bestFit="1" customWidth="1"/>
    <col min="8450" max="8450" width="8.42578125" bestFit="1" customWidth="1"/>
    <col min="8451" max="8451" width="12.85546875" bestFit="1" customWidth="1"/>
    <col min="8452" max="8452" width="13.140625" bestFit="1" customWidth="1"/>
    <col min="8453" max="8455" width="12.28515625" bestFit="1" customWidth="1"/>
    <col min="8456" max="8456" width="10.140625" bestFit="1" customWidth="1"/>
    <col min="8457" max="8457" width="11" bestFit="1" customWidth="1"/>
    <col min="8458" max="8459" width="12.28515625" bestFit="1" customWidth="1"/>
    <col min="8460" max="8460" width="10" bestFit="1" customWidth="1"/>
    <col min="8461" max="8461" width="1.5703125" bestFit="1" customWidth="1"/>
    <col min="8462" max="8462" width="0.28515625" bestFit="1" customWidth="1"/>
    <col min="8463" max="8463" width="4.7109375" bestFit="1" customWidth="1"/>
    <col min="8705" max="8705" width="80.85546875" bestFit="1" customWidth="1"/>
    <col min="8706" max="8706" width="8.42578125" bestFit="1" customWidth="1"/>
    <col min="8707" max="8707" width="12.85546875" bestFit="1" customWidth="1"/>
    <col min="8708" max="8708" width="13.140625" bestFit="1" customWidth="1"/>
    <col min="8709" max="8711" width="12.28515625" bestFit="1" customWidth="1"/>
    <col min="8712" max="8712" width="10.140625" bestFit="1" customWidth="1"/>
    <col min="8713" max="8713" width="11" bestFit="1" customWidth="1"/>
    <col min="8714" max="8715" width="12.28515625" bestFit="1" customWidth="1"/>
    <col min="8716" max="8716" width="10" bestFit="1" customWidth="1"/>
    <col min="8717" max="8717" width="1.5703125" bestFit="1" customWidth="1"/>
    <col min="8718" max="8718" width="0.28515625" bestFit="1" customWidth="1"/>
    <col min="8719" max="8719" width="4.7109375" bestFit="1" customWidth="1"/>
    <col min="8961" max="8961" width="80.85546875" bestFit="1" customWidth="1"/>
    <col min="8962" max="8962" width="8.42578125" bestFit="1" customWidth="1"/>
    <col min="8963" max="8963" width="12.85546875" bestFit="1" customWidth="1"/>
    <col min="8964" max="8964" width="13.140625" bestFit="1" customWidth="1"/>
    <col min="8965" max="8967" width="12.28515625" bestFit="1" customWidth="1"/>
    <col min="8968" max="8968" width="10.140625" bestFit="1" customWidth="1"/>
    <col min="8969" max="8969" width="11" bestFit="1" customWidth="1"/>
    <col min="8970" max="8971" width="12.28515625" bestFit="1" customWidth="1"/>
    <col min="8972" max="8972" width="10" bestFit="1" customWidth="1"/>
    <col min="8973" max="8973" width="1.5703125" bestFit="1" customWidth="1"/>
    <col min="8974" max="8974" width="0.28515625" bestFit="1" customWidth="1"/>
    <col min="8975" max="8975" width="4.7109375" bestFit="1" customWidth="1"/>
    <col min="9217" max="9217" width="80.85546875" bestFit="1" customWidth="1"/>
    <col min="9218" max="9218" width="8.42578125" bestFit="1" customWidth="1"/>
    <col min="9219" max="9219" width="12.85546875" bestFit="1" customWidth="1"/>
    <col min="9220" max="9220" width="13.140625" bestFit="1" customWidth="1"/>
    <col min="9221" max="9223" width="12.28515625" bestFit="1" customWidth="1"/>
    <col min="9224" max="9224" width="10.140625" bestFit="1" customWidth="1"/>
    <col min="9225" max="9225" width="11" bestFit="1" customWidth="1"/>
    <col min="9226" max="9227" width="12.28515625" bestFit="1" customWidth="1"/>
    <col min="9228" max="9228" width="10" bestFit="1" customWidth="1"/>
    <col min="9229" max="9229" width="1.5703125" bestFit="1" customWidth="1"/>
    <col min="9230" max="9230" width="0.28515625" bestFit="1" customWidth="1"/>
    <col min="9231" max="9231" width="4.7109375" bestFit="1" customWidth="1"/>
    <col min="9473" max="9473" width="80.85546875" bestFit="1" customWidth="1"/>
    <col min="9474" max="9474" width="8.42578125" bestFit="1" customWidth="1"/>
    <col min="9475" max="9475" width="12.85546875" bestFit="1" customWidth="1"/>
    <col min="9476" max="9476" width="13.140625" bestFit="1" customWidth="1"/>
    <col min="9477" max="9479" width="12.28515625" bestFit="1" customWidth="1"/>
    <col min="9480" max="9480" width="10.140625" bestFit="1" customWidth="1"/>
    <col min="9481" max="9481" width="11" bestFit="1" customWidth="1"/>
    <col min="9482" max="9483" width="12.28515625" bestFit="1" customWidth="1"/>
    <col min="9484" max="9484" width="10" bestFit="1" customWidth="1"/>
    <col min="9485" max="9485" width="1.5703125" bestFit="1" customWidth="1"/>
    <col min="9486" max="9486" width="0.28515625" bestFit="1" customWidth="1"/>
    <col min="9487" max="9487" width="4.7109375" bestFit="1" customWidth="1"/>
    <col min="9729" max="9729" width="80.85546875" bestFit="1" customWidth="1"/>
    <col min="9730" max="9730" width="8.42578125" bestFit="1" customWidth="1"/>
    <col min="9731" max="9731" width="12.85546875" bestFit="1" customWidth="1"/>
    <col min="9732" max="9732" width="13.140625" bestFit="1" customWidth="1"/>
    <col min="9733" max="9735" width="12.28515625" bestFit="1" customWidth="1"/>
    <col min="9736" max="9736" width="10.140625" bestFit="1" customWidth="1"/>
    <col min="9737" max="9737" width="11" bestFit="1" customWidth="1"/>
    <col min="9738" max="9739" width="12.28515625" bestFit="1" customWidth="1"/>
    <col min="9740" max="9740" width="10" bestFit="1" customWidth="1"/>
    <col min="9741" max="9741" width="1.5703125" bestFit="1" customWidth="1"/>
    <col min="9742" max="9742" width="0.28515625" bestFit="1" customWidth="1"/>
    <col min="9743" max="9743" width="4.7109375" bestFit="1" customWidth="1"/>
    <col min="9985" max="9985" width="80.85546875" bestFit="1" customWidth="1"/>
    <col min="9986" max="9986" width="8.42578125" bestFit="1" customWidth="1"/>
    <col min="9987" max="9987" width="12.85546875" bestFit="1" customWidth="1"/>
    <col min="9988" max="9988" width="13.140625" bestFit="1" customWidth="1"/>
    <col min="9989" max="9991" width="12.28515625" bestFit="1" customWidth="1"/>
    <col min="9992" max="9992" width="10.140625" bestFit="1" customWidth="1"/>
    <col min="9993" max="9993" width="11" bestFit="1" customWidth="1"/>
    <col min="9994" max="9995" width="12.28515625" bestFit="1" customWidth="1"/>
    <col min="9996" max="9996" width="10" bestFit="1" customWidth="1"/>
    <col min="9997" max="9997" width="1.5703125" bestFit="1" customWidth="1"/>
    <col min="9998" max="9998" width="0.28515625" bestFit="1" customWidth="1"/>
    <col min="9999" max="9999" width="4.7109375" bestFit="1" customWidth="1"/>
    <col min="10241" max="10241" width="80.85546875" bestFit="1" customWidth="1"/>
    <col min="10242" max="10242" width="8.42578125" bestFit="1" customWidth="1"/>
    <col min="10243" max="10243" width="12.85546875" bestFit="1" customWidth="1"/>
    <col min="10244" max="10244" width="13.140625" bestFit="1" customWidth="1"/>
    <col min="10245" max="10247" width="12.28515625" bestFit="1" customWidth="1"/>
    <col min="10248" max="10248" width="10.140625" bestFit="1" customWidth="1"/>
    <col min="10249" max="10249" width="11" bestFit="1" customWidth="1"/>
    <col min="10250" max="10251" width="12.28515625" bestFit="1" customWidth="1"/>
    <col min="10252" max="10252" width="10" bestFit="1" customWidth="1"/>
    <col min="10253" max="10253" width="1.5703125" bestFit="1" customWidth="1"/>
    <col min="10254" max="10254" width="0.28515625" bestFit="1" customWidth="1"/>
    <col min="10255" max="10255" width="4.7109375" bestFit="1" customWidth="1"/>
    <col min="10497" max="10497" width="80.85546875" bestFit="1" customWidth="1"/>
    <col min="10498" max="10498" width="8.42578125" bestFit="1" customWidth="1"/>
    <col min="10499" max="10499" width="12.85546875" bestFit="1" customWidth="1"/>
    <col min="10500" max="10500" width="13.140625" bestFit="1" customWidth="1"/>
    <col min="10501" max="10503" width="12.28515625" bestFit="1" customWidth="1"/>
    <col min="10504" max="10504" width="10.140625" bestFit="1" customWidth="1"/>
    <col min="10505" max="10505" width="11" bestFit="1" customWidth="1"/>
    <col min="10506" max="10507" width="12.28515625" bestFit="1" customWidth="1"/>
    <col min="10508" max="10508" width="10" bestFit="1" customWidth="1"/>
    <col min="10509" max="10509" width="1.5703125" bestFit="1" customWidth="1"/>
    <col min="10510" max="10510" width="0.28515625" bestFit="1" customWidth="1"/>
    <col min="10511" max="10511" width="4.7109375" bestFit="1" customWidth="1"/>
    <col min="10753" max="10753" width="80.85546875" bestFit="1" customWidth="1"/>
    <col min="10754" max="10754" width="8.42578125" bestFit="1" customWidth="1"/>
    <col min="10755" max="10755" width="12.85546875" bestFit="1" customWidth="1"/>
    <col min="10756" max="10756" width="13.140625" bestFit="1" customWidth="1"/>
    <col min="10757" max="10759" width="12.28515625" bestFit="1" customWidth="1"/>
    <col min="10760" max="10760" width="10.140625" bestFit="1" customWidth="1"/>
    <col min="10761" max="10761" width="11" bestFit="1" customWidth="1"/>
    <col min="10762" max="10763" width="12.28515625" bestFit="1" customWidth="1"/>
    <col min="10764" max="10764" width="10" bestFit="1" customWidth="1"/>
    <col min="10765" max="10765" width="1.5703125" bestFit="1" customWidth="1"/>
    <col min="10766" max="10766" width="0.28515625" bestFit="1" customWidth="1"/>
    <col min="10767" max="10767" width="4.7109375" bestFit="1" customWidth="1"/>
    <col min="11009" max="11009" width="80.85546875" bestFit="1" customWidth="1"/>
    <col min="11010" max="11010" width="8.42578125" bestFit="1" customWidth="1"/>
    <col min="11011" max="11011" width="12.85546875" bestFit="1" customWidth="1"/>
    <col min="11012" max="11012" width="13.140625" bestFit="1" customWidth="1"/>
    <col min="11013" max="11015" width="12.28515625" bestFit="1" customWidth="1"/>
    <col min="11016" max="11016" width="10.140625" bestFit="1" customWidth="1"/>
    <col min="11017" max="11017" width="11" bestFit="1" customWidth="1"/>
    <col min="11018" max="11019" width="12.28515625" bestFit="1" customWidth="1"/>
    <col min="11020" max="11020" width="10" bestFit="1" customWidth="1"/>
    <col min="11021" max="11021" width="1.5703125" bestFit="1" customWidth="1"/>
    <col min="11022" max="11022" width="0.28515625" bestFit="1" customWidth="1"/>
    <col min="11023" max="11023" width="4.7109375" bestFit="1" customWidth="1"/>
    <col min="11265" max="11265" width="80.85546875" bestFit="1" customWidth="1"/>
    <col min="11266" max="11266" width="8.42578125" bestFit="1" customWidth="1"/>
    <col min="11267" max="11267" width="12.85546875" bestFit="1" customWidth="1"/>
    <col min="11268" max="11268" width="13.140625" bestFit="1" customWidth="1"/>
    <col min="11269" max="11271" width="12.28515625" bestFit="1" customWidth="1"/>
    <col min="11272" max="11272" width="10.140625" bestFit="1" customWidth="1"/>
    <col min="11273" max="11273" width="11" bestFit="1" customWidth="1"/>
    <col min="11274" max="11275" width="12.28515625" bestFit="1" customWidth="1"/>
    <col min="11276" max="11276" width="10" bestFit="1" customWidth="1"/>
    <col min="11277" max="11277" width="1.5703125" bestFit="1" customWidth="1"/>
    <col min="11278" max="11278" width="0.28515625" bestFit="1" customWidth="1"/>
    <col min="11279" max="11279" width="4.7109375" bestFit="1" customWidth="1"/>
    <col min="11521" max="11521" width="80.85546875" bestFit="1" customWidth="1"/>
    <col min="11522" max="11522" width="8.42578125" bestFit="1" customWidth="1"/>
    <col min="11523" max="11523" width="12.85546875" bestFit="1" customWidth="1"/>
    <col min="11524" max="11524" width="13.140625" bestFit="1" customWidth="1"/>
    <col min="11525" max="11527" width="12.28515625" bestFit="1" customWidth="1"/>
    <col min="11528" max="11528" width="10.140625" bestFit="1" customWidth="1"/>
    <col min="11529" max="11529" width="11" bestFit="1" customWidth="1"/>
    <col min="11530" max="11531" width="12.28515625" bestFit="1" customWidth="1"/>
    <col min="11532" max="11532" width="10" bestFit="1" customWidth="1"/>
    <col min="11533" max="11533" width="1.5703125" bestFit="1" customWidth="1"/>
    <col min="11534" max="11534" width="0.28515625" bestFit="1" customWidth="1"/>
    <col min="11535" max="11535" width="4.7109375" bestFit="1" customWidth="1"/>
    <col min="11777" max="11777" width="80.85546875" bestFit="1" customWidth="1"/>
    <col min="11778" max="11778" width="8.42578125" bestFit="1" customWidth="1"/>
    <col min="11779" max="11779" width="12.85546875" bestFit="1" customWidth="1"/>
    <col min="11780" max="11780" width="13.140625" bestFit="1" customWidth="1"/>
    <col min="11781" max="11783" width="12.28515625" bestFit="1" customWidth="1"/>
    <col min="11784" max="11784" width="10.140625" bestFit="1" customWidth="1"/>
    <col min="11785" max="11785" width="11" bestFit="1" customWidth="1"/>
    <col min="11786" max="11787" width="12.28515625" bestFit="1" customWidth="1"/>
    <col min="11788" max="11788" width="10" bestFit="1" customWidth="1"/>
    <col min="11789" max="11789" width="1.5703125" bestFit="1" customWidth="1"/>
    <col min="11790" max="11790" width="0.28515625" bestFit="1" customWidth="1"/>
    <col min="11791" max="11791" width="4.7109375" bestFit="1" customWidth="1"/>
    <col min="12033" max="12033" width="80.85546875" bestFit="1" customWidth="1"/>
    <col min="12034" max="12034" width="8.42578125" bestFit="1" customWidth="1"/>
    <col min="12035" max="12035" width="12.85546875" bestFit="1" customWidth="1"/>
    <col min="12036" max="12036" width="13.140625" bestFit="1" customWidth="1"/>
    <col min="12037" max="12039" width="12.28515625" bestFit="1" customWidth="1"/>
    <col min="12040" max="12040" width="10.140625" bestFit="1" customWidth="1"/>
    <col min="12041" max="12041" width="11" bestFit="1" customWidth="1"/>
    <col min="12042" max="12043" width="12.28515625" bestFit="1" customWidth="1"/>
    <col min="12044" max="12044" width="10" bestFit="1" customWidth="1"/>
    <col min="12045" max="12045" width="1.5703125" bestFit="1" customWidth="1"/>
    <col min="12046" max="12046" width="0.28515625" bestFit="1" customWidth="1"/>
    <col min="12047" max="12047" width="4.7109375" bestFit="1" customWidth="1"/>
    <col min="12289" max="12289" width="80.85546875" bestFit="1" customWidth="1"/>
    <col min="12290" max="12290" width="8.42578125" bestFit="1" customWidth="1"/>
    <col min="12291" max="12291" width="12.85546875" bestFit="1" customWidth="1"/>
    <col min="12292" max="12292" width="13.140625" bestFit="1" customWidth="1"/>
    <col min="12293" max="12295" width="12.28515625" bestFit="1" customWidth="1"/>
    <col min="12296" max="12296" width="10.140625" bestFit="1" customWidth="1"/>
    <col min="12297" max="12297" width="11" bestFit="1" customWidth="1"/>
    <col min="12298" max="12299" width="12.28515625" bestFit="1" customWidth="1"/>
    <col min="12300" max="12300" width="10" bestFit="1" customWidth="1"/>
    <col min="12301" max="12301" width="1.5703125" bestFit="1" customWidth="1"/>
    <col min="12302" max="12302" width="0.28515625" bestFit="1" customWidth="1"/>
    <col min="12303" max="12303" width="4.7109375" bestFit="1" customWidth="1"/>
    <col min="12545" max="12545" width="80.85546875" bestFit="1" customWidth="1"/>
    <col min="12546" max="12546" width="8.42578125" bestFit="1" customWidth="1"/>
    <col min="12547" max="12547" width="12.85546875" bestFit="1" customWidth="1"/>
    <col min="12548" max="12548" width="13.140625" bestFit="1" customWidth="1"/>
    <col min="12549" max="12551" width="12.28515625" bestFit="1" customWidth="1"/>
    <col min="12552" max="12552" width="10.140625" bestFit="1" customWidth="1"/>
    <col min="12553" max="12553" width="11" bestFit="1" customWidth="1"/>
    <col min="12554" max="12555" width="12.28515625" bestFit="1" customWidth="1"/>
    <col min="12556" max="12556" width="10" bestFit="1" customWidth="1"/>
    <col min="12557" max="12557" width="1.5703125" bestFit="1" customWidth="1"/>
    <col min="12558" max="12558" width="0.28515625" bestFit="1" customWidth="1"/>
    <col min="12559" max="12559" width="4.7109375" bestFit="1" customWidth="1"/>
    <col min="12801" max="12801" width="80.85546875" bestFit="1" customWidth="1"/>
    <col min="12802" max="12802" width="8.42578125" bestFit="1" customWidth="1"/>
    <col min="12803" max="12803" width="12.85546875" bestFit="1" customWidth="1"/>
    <col min="12804" max="12804" width="13.140625" bestFit="1" customWidth="1"/>
    <col min="12805" max="12807" width="12.28515625" bestFit="1" customWidth="1"/>
    <col min="12808" max="12808" width="10.140625" bestFit="1" customWidth="1"/>
    <col min="12809" max="12809" width="11" bestFit="1" customWidth="1"/>
    <col min="12810" max="12811" width="12.28515625" bestFit="1" customWidth="1"/>
    <col min="12812" max="12812" width="10" bestFit="1" customWidth="1"/>
    <col min="12813" max="12813" width="1.5703125" bestFit="1" customWidth="1"/>
    <col min="12814" max="12814" width="0.28515625" bestFit="1" customWidth="1"/>
    <col min="12815" max="12815" width="4.7109375" bestFit="1" customWidth="1"/>
    <col min="13057" max="13057" width="80.85546875" bestFit="1" customWidth="1"/>
    <col min="13058" max="13058" width="8.42578125" bestFit="1" customWidth="1"/>
    <col min="13059" max="13059" width="12.85546875" bestFit="1" customWidth="1"/>
    <col min="13060" max="13060" width="13.140625" bestFit="1" customWidth="1"/>
    <col min="13061" max="13063" width="12.28515625" bestFit="1" customWidth="1"/>
    <col min="13064" max="13064" width="10.140625" bestFit="1" customWidth="1"/>
    <col min="13065" max="13065" width="11" bestFit="1" customWidth="1"/>
    <col min="13066" max="13067" width="12.28515625" bestFit="1" customWidth="1"/>
    <col min="13068" max="13068" width="10" bestFit="1" customWidth="1"/>
    <col min="13069" max="13069" width="1.5703125" bestFit="1" customWidth="1"/>
    <col min="13070" max="13070" width="0.28515625" bestFit="1" customWidth="1"/>
    <col min="13071" max="13071" width="4.7109375" bestFit="1" customWidth="1"/>
    <col min="13313" max="13313" width="80.85546875" bestFit="1" customWidth="1"/>
    <col min="13314" max="13314" width="8.42578125" bestFit="1" customWidth="1"/>
    <col min="13315" max="13315" width="12.85546875" bestFit="1" customWidth="1"/>
    <col min="13316" max="13316" width="13.140625" bestFit="1" customWidth="1"/>
    <col min="13317" max="13319" width="12.28515625" bestFit="1" customWidth="1"/>
    <col min="13320" max="13320" width="10.140625" bestFit="1" customWidth="1"/>
    <col min="13321" max="13321" width="11" bestFit="1" customWidth="1"/>
    <col min="13322" max="13323" width="12.28515625" bestFit="1" customWidth="1"/>
    <col min="13324" max="13324" width="10" bestFit="1" customWidth="1"/>
    <col min="13325" max="13325" width="1.5703125" bestFit="1" customWidth="1"/>
    <col min="13326" max="13326" width="0.28515625" bestFit="1" customWidth="1"/>
    <col min="13327" max="13327" width="4.7109375" bestFit="1" customWidth="1"/>
    <col min="13569" max="13569" width="80.85546875" bestFit="1" customWidth="1"/>
    <col min="13570" max="13570" width="8.42578125" bestFit="1" customWidth="1"/>
    <col min="13571" max="13571" width="12.85546875" bestFit="1" customWidth="1"/>
    <col min="13572" max="13572" width="13.140625" bestFit="1" customWidth="1"/>
    <col min="13573" max="13575" width="12.28515625" bestFit="1" customWidth="1"/>
    <col min="13576" max="13576" width="10.140625" bestFit="1" customWidth="1"/>
    <col min="13577" max="13577" width="11" bestFit="1" customWidth="1"/>
    <col min="13578" max="13579" width="12.28515625" bestFit="1" customWidth="1"/>
    <col min="13580" max="13580" width="10" bestFit="1" customWidth="1"/>
    <col min="13581" max="13581" width="1.5703125" bestFit="1" customWidth="1"/>
    <col min="13582" max="13582" width="0.28515625" bestFit="1" customWidth="1"/>
    <col min="13583" max="13583" width="4.7109375" bestFit="1" customWidth="1"/>
    <col min="13825" max="13825" width="80.85546875" bestFit="1" customWidth="1"/>
    <col min="13826" max="13826" width="8.42578125" bestFit="1" customWidth="1"/>
    <col min="13827" max="13827" width="12.85546875" bestFit="1" customWidth="1"/>
    <col min="13828" max="13828" width="13.140625" bestFit="1" customWidth="1"/>
    <col min="13829" max="13831" width="12.28515625" bestFit="1" customWidth="1"/>
    <col min="13832" max="13832" width="10.140625" bestFit="1" customWidth="1"/>
    <col min="13833" max="13833" width="11" bestFit="1" customWidth="1"/>
    <col min="13834" max="13835" width="12.28515625" bestFit="1" customWidth="1"/>
    <col min="13836" max="13836" width="10" bestFit="1" customWidth="1"/>
    <col min="13837" max="13837" width="1.5703125" bestFit="1" customWidth="1"/>
    <col min="13838" max="13838" width="0.28515625" bestFit="1" customWidth="1"/>
    <col min="13839" max="13839" width="4.7109375" bestFit="1" customWidth="1"/>
    <col min="14081" max="14081" width="80.85546875" bestFit="1" customWidth="1"/>
    <col min="14082" max="14082" width="8.42578125" bestFit="1" customWidth="1"/>
    <col min="14083" max="14083" width="12.85546875" bestFit="1" customWidth="1"/>
    <col min="14084" max="14084" width="13.140625" bestFit="1" customWidth="1"/>
    <col min="14085" max="14087" width="12.28515625" bestFit="1" customWidth="1"/>
    <col min="14088" max="14088" width="10.140625" bestFit="1" customWidth="1"/>
    <col min="14089" max="14089" width="11" bestFit="1" customWidth="1"/>
    <col min="14090" max="14091" width="12.28515625" bestFit="1" customWidth="1"/>
    <col min="14092" max="14092" width="10" bestFit="1" customWidth="1"/>
    <col min="14093" max="14093" width="1.5703125" bestFit="1" customWidth="1"/>
    <col min="14094" max="14094" width="0.28515625" bestFit="1" customWidth="1"/>
    <col min="14095" max="14095" width="4.7109375" bestFit="1" customWidth="1"/>
    <col min="14337" max="14337" width="80.85546875" bestFit="1" customWidth="1"/>
    <col min="14338" max="14338" width="8.42578125" bestFit="1" customWidth="1"/>
    <col min="14339" max="14339" width="12.85546875" bestFit="1" customWidth="1"/>
    <col min="14340" max="14340" width="13.140625" bestFit="1" customWidth="1"/>
    <col min="14341" max="14343" width="12.28515625" bestFit="1" customWidth="1"/>
    <col min="14344" max="14344" width="10.140625" bestFit="1" customWidth="1"/>
    <col min="14345" max="14345" width="11" bestFit="1" customWidth="1"/>
    <col min="14346" max="14347" width="12.28515625" bestFit="1" customWidth="1"/>
    <col min="14348" max="14348" width="10" bestFit="1" customWidth="1"/>
    <col min="14349" max="14349" width="1.5703125" bestFit="1" customWidth="1"/>
    <col min="14350" max="14350" width="0.28515625" bestFit="1" customWidth="1"/>
    <col min="14351" max="14351" width="4.7109375" bestFit="1" customWidth="1"/>
    <col min="14593" max="14593" width="80.85546875" bestFit="1" customWidth="1"/>
    <col min="14594" max="14594" width="8.42578125" bestFit="1" customWidth="1"/>
    <col min="14595" max="14595" width="12.85546875" bestFit="1" customWidth="1"/>
    <col min="14596" max="14596" width="13.140625" bestFit="1" customWidth="1"/>
    <col min="14597" max="14599" width="12.28515625" bestFit="1" customWidth="1"/>
    <col min="14600" max="14600" width="10.140625" bestFit="1" customWidth="1"/>
    <col min="14601" max="14601" width="11" bestFit="1" customWidth="1"/>
    <col min="14602" max="14603" width="12.28515625" bestFit="1" customWidth="1"/>
    <col min="14604" max="14604" width="10" bestFit="1" customWidth="1"/>
    <col min="14605" max="14605" width="1.5703125" bestFit="1" customWidth="1"/>
    <col min="14606" max="14606" width="0.28515625" bestFit="1" customWidth="1"/>
    <col min="14607" max="14607" width="4.7109375" bestFit="1" customWidth="1"/>
    <col min="14849" max="14849" width="80.85546875" bestFit="1" customWidth="1"/>
    <col min="14850" max="14850" width="8.42578125" bestFit="1" customWidth="1"/>
    <col min="14851" max="14851" width="12.85546875" bestFit="1" customWidth="1"/>
    <col min="14852" max="14852" width="13.140625" bestFit="1" customWidth="1"/>
    <col min="14853" max="14855" width="12.28515625" bestFit="1" customWidth="1"/>
    <col min="14856" max="14856" width="10.140625" bestFit="1" customWidth="1"/>
    <col min="14857" max="14857" width="11" bestFit="1" customWidth="1"/>
    <col min="14858" max="14859" width="12.28515625" bestFit="1" customWidth="1"/>
    <col min="14860" max="14860" width="10" bestFit="1" customWidth="1"/>
    <col min="14861" max="14861" width="1.5703125" bestFit="1" customWidth="1"/>
    <col min="14862" max="14862" width="0.28515625" bestFit="1" customWidth="1"/>
    <col min="14863" max="14863" width="4.7109375" bestFit="1" customWidth="1"/>
    <col min="15105" max="15105" width="80.85546875" bestFit="1" customWidth="1"/>
    <col min="15106" max="15106" width="8.42578125" bestFit="1" customWidth="1"/>
    <col min="15107" max="15107" width="12.85546875" bestFit="1" customWidth="1"/>
    <col min="15108" max="15108" width="13.140625" bestFit="1" customWidth="1"/>
    <col min="15109" max="15111" width="12.28515625" bestFit="1" customWidth="1"/>
    <col min="15112" max="15112" width="10.140625" bestFit="1" customWidth="1"/>
    <col min="15113" max="15113" width="11" bestFit="1" customWidth="1"/>
    <col min="15114" max="15115" width="12.28515625" bestFit="1" customWidth="1"/>
    <col min="15116" max="15116" width="10" bestFit="1" customWidth="1"/>
    <col min="15117" max="15117" width="1.5703125" bestFit="1" customWidth="1"/>
    <col min="15118" max="15118" width="0.28515625" bestFit="1" customWidth="1"/>
    <col min="15119" max="15119" width="4.7109375" bestFit="1" customWidth="1"/>
    <col min="15361" max="15361" width="80.85546875" bestFit="1" customWidth="1"/>
    <col min="15362" max="15362" width="8.42578125" bestFit="1" customWidth="1"/>
    <col min="15363" max="15363" width="12.85546875" bestFit="1" customWidth="1"/>
    <col min="15364" max="15364" width="13.140625" bestFit="1" customWidth="1"/>
    <col min="15365" max="15367" width="12.28515625" bestFit="1" customWidth="1"/>
    <col min="15368" max="15368" width="10.140625" bestFit="1" customWidth="1"/>
    <col min="15369" max="15369" width="11" bestFit="1" customWidth="1"/>
    <col min="15370" max="15371" width="12.28515625" bestFit="1" customWidth="1"/>
    <col min="15372" max="15372" width="10" bestFit="1" customWidth="1"/>
    <col min="15373" max="15373" width="1.5703125" bestFit="1" customWidth="1"/>
    <col min="15374" max="15374" width="0.28515625" bestFit="1" customWidth="1"/>
    <col min="15375" max="15375" width="4.7109375" bestFit="1" customWidth="1"/>
    <col min="15617" max="15617" width="80.85546875" bestFit="1" customWidth="1"/>
    <col min="15618" max="15618" width="8.42578125" bestFit="1" customWidth="1"/>
    <col min="15619" max="15619" width="12.85546875" bestFit="1" customWidth="1"/>
    <col min="15620" max="15620" width="13.140625" bestFit="1" customWidth="1"/>
    <col min="15621" max="15623" width="12.28515625" bestFit="1" customWidth="1"/>
    <col min="15624" max="15624" width="10.140625" bestFit="1" customWidth="1"/>
    <col min="15625" max="15625" width="11" bestFit="1" customWidth="1"/>
    <col min="15626" max="15627" width="12.28515625" bestFit="1" customWidth="1"/>
    <col min="15628" max="15628" width="10" bestFit="1" customWidth="1"/>
    <col min="15629" max="15629" width="1.5703125" bestFit="1" customWidth="1"/>
    <col min="15630" max="15630" width="0.28515625" bestFit="1" customWidth="1"/>
    <col min="15631" max="15631" width="4.7109375" bestFit="1" customWidth="1"/>
    <col min="15873" max="15873" width="80.85546875" bestFit="1" customWidth="1"/>
    <col min="15874" max="15874" width="8.42578125" bestFit="1" customWidth="1"/>
    <col min="15875" max="15875" width="12.85546875" bestFit="1" customWidth="1"/>
    <col min="15876" max="15876" width="13.140625" bestFit="1" customWidth="1"/>
    <col min="15877" max="15879" width="12.28515625" bestFit="1" customWidth="1"/>
    <col min="15880" max="15880" width="10.140625" bestFit="1" customWidth="1"/>
    <col min="15881" max="15881" width="11" bestFit="1" customWidth="1"/>
    <col min="15882" max="15883" width="12.28515625" bestFit="1" customWidth="1"/>
    <col min="15884" max="15884" width="10" bestFit="1" customWidth="1"/>
    <col min="15885" max="15885" width="1.5703125" bestFit="1" customWidth="1"/>
    <col min="15886" max="15886" width="0.28515625" bestFit="1" customWidth="1"/>
    <col min="15887" max="15887" width="4.7109375" bestFit="1" customWidth="1"/>
    <col min="16129" max="16129" width="80.85546875" bestFit="1" customWidth="1"/>
    <col min="16130" max="16130" width="8.42578125" bestFit="1" customWidth="1"/>
    <col min="16131" max="16131" width="12.85546875" bestFit="1" customWidth="1"/>
    <col min="16132" max="16132" width="13.140625" bestFit="1" customWidth="1"/>
    <col min="16133" max="16135" width="12.28515625" bestFit="1" customWidth="1"/>
    <col min="16136" max="16136" width="10.140625" bestFit="1" customWidth="1"/>
    <col min="16137" max="16137" width="11" bestFit="1" customWidth="1"/>
    <col min="16138" max="16139" width="12.28515625" bestFit="1" customWidth="1"/>
    <col min="16140" max="16140" width="10" bestFit="1" customWidth="1"/>
    <col min="16141" max="16141" width="1.5703125" bestFit="1" customWidth="1"/>
    <col min="16142" max="16142" width="0.28515625" bestFit="1" customWidth="1"/>
    <col min="16143" max="16143" width="4.7109375" bestFit="1" customWidth="1"/>
  </cols>
  <sheetData>
    <row r="1" spans="1:14" ht="15.75" customHeight="1" x14ac:dyDescent="0.2">
      <c r="A1" s="349" t="s">
        <v>982</v>
      </c>
    </row>
    <row r="2" spans="1:14" s="140" customFormat="1" ht="18.75" customHeight="1" x14ac:dyDescent="0.2">
      <c r="A2" s="1178" t="s">
        <v>437</v>
      </c>
      <c r="B2" s="1178" t="s">
        <v>438</v>
      </c>
      <c r="C2" s="1102" t="s">
        <v>439</v>
      </c>
      <c r="D2" s="1104"/>
      <c r="E2" s="1104"/>
      <c r="F2" s="1104"/>
      <c r="G2" s="1104"/>
      <c r="H2" s="1102" t="s">
        <v>440</v>
      </c>
      <c r="I2" s="1104"/>
      <c r="J2" s="1104"/>
      <c r="K2" s="1104"/>
      <c r="L2" s="1104"/>
      <c r="M2" s="1103"/>
      <c r="N2" s="366"/>
    </row>
    <row r="3" spans="1:14" s="140" customFormat="1" ht="37.5" customHeight="1" x14ac:dyDescent="0.2">
      <c r="A3" s="1179"/>
      <c r="B3" s="1179"/>
      <c r="C3" s="539" t="s">
        <v>1066</v>
      </c>
      <c r="D3" s="539" t="s">
        <v>960</v>
      </c>
      <c r="E3" s="539" t="s">
        <v>1083</v>
      </c>
      <c r="F3" s="540" t="s">
        <v>441</v>
      </c>
      <c r="G3" s="540" t="s">
        <v>442</v>
      </c>
      <c r="H3" s="539" t="s">
        <v>1066</v>
      </c>
      <c r="I3" s="539" t="s">
        <v>960</v>
      </c>
      <c r="J3" s="539" t="s">
        <v>1083</v>
      </c>
      <c r="K3" s="540" t="s">
        <v>441</v>
      </c>
      <c r="L3" s="1180" t="s">
        <v>442</v>
      </c>
      <c r="M3" s="1181"/>
      <c r="N3" s="367"/>
    </row>
    <row r="4" spans="1:14" s="140" customFormat="1" ht="18" customHeight="1" x14ac:dyDescent="0.2">
      <c r="A4" s="368" t="s">
        <v>443</v>
      </c>
      <c r="B4" s="369" t="s">
        <v>444</v>
      </c>
      <c r="C4" s="541">
        <v>5620</v>
      </c>
      <c r="D4" s="541">
        <v>5618</v>
      </c>
      <c r="E4" s="541">
        <v>5686</v>
      </c>
      <c r="F4" s="542">
        <v>-1.160745691</v>
      </c>
      <c r="G4" s="542">
        <v>3.5599857999999998E-2</v>
      </c>
      <c r="H4" s="541">
        <v>5709</v>
      </c>
      <c r="I4" s="541">
        <v>5706</v>
      </c>
      <c r="J4" s="541">
        <v>5611</v>
      </c>
      <c r="K4" s="542">
        <v>1.75</v>
      </c>
      <c r="L4" s="1175">
        <v>0.05</v>
      </c>
      <c r="M4" s="1176"/>
      <c r="N4" s="370" t="s">
        <v>443</v>
      </c>
    </row>
    <row r="5" spans="1:14" s="140" customFormat="1" ht="18" customHeight="1" x14ac:dyDescent="0.2">
      <c r="A5" s="368" t="s">
        <v>445</v>
      </c>
      <c r="B5" s="369" t="s">
        <v>444</v>
      </c>
      <c r="C5" s="541">
        <v>277</v>
      </c>
      <c r="D5" s="541">
        <v>278</v>
      </c>
      <c r="E5" s="541">
        <v>277</v>
      </c>
      <c r="F5" s="542">
        <v>0</v>
      </c>
      <c r="G5" s="542">
        <v>-0.35971223000000002</v>
      </c>
      <c r="H5" s="541">
        <v>594</v>
      </c>
      <c r="I5" s="541">
        <v>597</v>
      </c>
      <c r="J5" s="541">
        <v>602</v>
      </c>
      <c r="K5" s="542">
        <v>-1.33</v>
      </c>
      <c r="L5" s="1175">
        <v>-0.5</v>
      </c>
      <c r="M5" s="1176"/>
      <c r="N5" s="370" t="s">
        <v>445</v>
      </c>
    </row>
    <row r="6" spans="1:14" s="140" customFormat="1" ht="18" customHeight="1" x14ac:dyDescent="0.2">
      <c r="A6" s="527" t="s">
        <v>1055</v>
      </c>
      <c r="B6" s="528" t="s">
        <v>444</v>
      </c>
      <c r="C6" s="541">
        <v>4</v>
      </c>
      <c r="D6" s="541">
        <v>4</v>
      </c>
      <c r="E6" s="541">
        <v>3</v>
      </c>
      <c r="F6" s="542">
        <v>33.333333332999999</v>
      </c>
      <c r="G6" s="542">
        <v>0</v>
      </c>
      <c r="H6" s="541">
        <v>3</v>
      </c>
      <c r="I6" s="541">
        <v>3</v>
      </c>
      <c r="J6" s="541">
        <v>3</v>
      </c>
      <c r="K6" s="542">
        <v>0</v>
      </c>
      <c r="L6" s="1175">
        <v>0</v>
      </c>
      <c r="M6" s="1176"/>
      <c r="N6" s="370" t="s">
        <v>446</v>
      </c>
    </row>
    <row r="7" spans="1:14" s="140" customFormat="1" ht="18" customHeight="1" x14ac:dyDescent="0.2">
      <c r="A7" s="529" t="s">
        <v>447</v>
      </c>
      <c r="B7" s="528" t="s">
        <v>979</v>
      </c>
      <c r="C7" s="541">
        <v>202.94211000000001</v>
      </c>
      <c r="D7" s="541">
        <v>201.54741000000001</v>
      </c>
      <c r="E7" s="541">
        <v>189.16477</v>
      </c>
      <c r="F7" s="542">
        <v>7.2832483549999996</v>
      </c>
      <c r="G7" s="542">
        <v>0.69199599199999995</v>
      </c>
      <c r="H7" s="541">
        <v>250.08</v>
      </c>
      <c r="I7" s="541">
        <v>241.3</v>
      </c>
      <c r="J7" s="541">
        <v>185.25</v>
      </c>
      <c r="K7" s="542">
        <v>35</v>
      </c>
      <c r="L7" s="1175">
        <v>3.64</v>
      </c>
      <c r="M7" s="1176"/>
      <c r="N7" s="370" t="s">
        <v>447</v>
      </c>
    </row>
    <row r="8" spans="1:14" s="140" customFormat="1" ht="18" customHeight="1" x14ac:dyDescent="0.2">
      <c r="A8" s="529" t="s">
        <v>448</v>
      </c>
      <c r="B8" s="528" t="s">
        <v>980</v>
      </c>
      <c r="C8" s="541">
        <v>55620.052046299999</v>
      </c>
      <c r="D8" s="541">
        <v>55533.417153499999</v>
      </c>
      <c r="E8" s="541">
        <v>53383.164818800004</v>
      </c>
      <c r="F8" s="542">
        <v>4.1902484329999998</v>
      </c>
      <c r="G8" s="542">
        <v>0.15600497399999999</v>
      </c>
      <c r="H8" s="541">
        <v>23173.03</v>
      </c>
      <c r="I8" s="541">
        <v>23043.37</v>
      </c>
      <c r="J8" s="541">
        <v>20943.91</v>
      </c>
      <c r="K8" s="542">
        <v>10.64</v>
      </c>
      <c r="L8" s="1175">
        <v>0.56000000000000005</v>
      </c>
      <c r="M8" s="1176"/>
      <c r="N8" s="370" t="s">
        <v>448</v>
      </c>
    </row>
    <row r="9" spans="1:14" s="140" customFormat="1" ht="18" customHeight="1" x14ac:dyDescent="0.2">
      <c r="A9" s="529" t="s">
        <v>449</v>
      </c>
      <c r="B9" s="528" t="s">
        <v>980</v>
      </c>
      <c r="C9" s="543">
        <v>13434946.7259486</v>
      </c>
      <c r="D9" s="543">
        <v>12887199.586496299</v>
      </c>
      <c r="E9" s="543">
        <v>12147063.2686747</v>
      </c>
      <c r="F9" s="542">
        <v>10.602426519</v>
      </c>
      <c r="G9" s="542">
        <v>4.2503193640000001</v>
      </c>
      <c r="H9" s="544">
        <v>1773431.29</v>
      </c>
      <c r="I9" s="544">
        <v>1703534.46</v>
      </c>
      <c r="J9" s="544">
        <v>1614708.19</v>
      </c>
      <c r="K9" s="542">
        <v>9.83</v>
      </c>
      <c r="L9" s="1175">
        <v>4.0999999999999996</v>
      </c>
      <c r="M9" s="1176"/>
      <c r="N9" s="370" t="s">
        <v>449</v>
      </c>
    </row>
    <row r="10" spans="1:14" s="140" customFormat="1" ht="18" customHeight="1" x14ac:dyDescent="0.2">
      <c r="A10" s="529" t="s">
        <v>450</v>
      </c>
      <c r="B10" s="528" t="s">
        <v>980</v>
      </c>
      <c r="C10" s="541">
        <v>60044.664383786003</v>
      </c>
      <c r="D10" s="541">
        <v>60035.187103165998</v>
      </c>
      <c r="E10" s="541">
        <v>57562.744739563001</v>
      </c>
      <c r="F10" s="542">
        <v>4.3116770329999996</v>
      </c>
      <c r="G10" s="542">
        <v>1.5786209999999998E-2</v>
      </c>
      <c r="H10" s="541">
        <v>25416.080000000002</v>
      </c>
      <c r="I10" s="541">
        <v>25219.68</v>
      </c>
      <c r="J10" s="541">
        <v>22766.42</v>
      </c>
      <c r="K10" s="542">
        <v>11.64</v>
      </c>
      <c r="L10" s="1175">
        <v>0.78</v>
      </c>
      <c r="M10" s="1176"/>
      <c r="N10" s="370" t="s">
        <v>450</v>
      </c>
    </row>
    <row r="11" spans="1:14" s="140" customFormat="1" ht="18" customHeight="1" x14ac:dyDescent="0.2">
      <c r="A11" s="529" t="s">
        <v>451</v>
      </c>
      <c r="B11" s="528" t="s">
        <v>980</v>
      </c>
      <c r="C11" s="543">
        <v>16750707.4579661</v>
      </c>
      <c r="D11" s="543">
        <v>16249885.099671399</v>
      </c>
      <c r="E11" s="543">
        <v>14993668.830708699</v>
      </c>
      <c r="F11" s="542">
        <v>11.718536984</v>
      </c>
      <c r="G11" s="542">
        <v>3.082005536</v>
      </c>
      <c r="H11" s="544">
        <v>1943253.84</v>
      </c>
      <c r="I11" s="544">
        <v>1864043.61</v>
      </c>
      <c r="J11" s="544">
        <v>1746860.28</v>
      </c>
      <c r="K11" s="542">
        <v>11.24</v>
      </c>
      <c r="L11" s="1175">
        <v>4.25</v>
      </c>
      <c r="M11" s="1176"/>
      <c r="N11" s="370" t="s">
        <v>451</v>
      </c>
    </row>
    <row r="12" spans="1:14" s="140" customFormat="1" ht="18" customHeight="1" x14ac:dyDescent="0.2">
      <c r="A12" s="529" t="s">
        <v>452</v>
      </c>
      <c r="B12" s="528" t="s">
        <v>980</v>
      </c>
      <c r="C12" s="541">
        <v>1599.8009970999999</v>
      </c>
      <c r="D12" s="541">
        <v>1596.2151128</v>
      </c>
      <c r="E12" s="541">
        <v>907.76441829999999</v>
      </c>
      <c r="F12" s="542">
        <v>76.235261578000006</v>
      </c>
      <c r="G12" s="542">
        <v>0.224649189</v>
      </c>
      <c r="H12" s="541">
        <v>2156.71</v>
      </c>
      <c r="I12" s="541">
        <v>2298.0300000000002</v>
      </c>
      <c r="J12" s="541">
        <v>487.06</v>
      </c>
      <c r="K12" s="542">
        <v>342.8</v>
      </c>
      <c r="L12" s="1175">
        <v>-6.15</v>
      </c>
      <c r="M12" s="1176"/>
      <c r="N12" s="370" t="s">
        <v>452</v>
      </c>
    </row>
    <row r="13" spans="1:14" s="140" customFormat="1" ht="18" customHeight="1" x14ac:dyDescent="0.2">
      <c r="A13" s="527" t="s">
        <v>1056</v>
      </c>
      <c r="B13" s="528" t="s">
        <v>980</v>
      </c>
      <c r="C13" s="541">
        <v>76.180999861999993</v>
      </c>
      <c r="D13" s="541">
        <v>69.400657077999995</v>
      </c>
      <c r="E13" s="541">
        <v>45.388220914999998</v>
      </c>
      <c r="F13" s="542">
        <v>67.843106263999999</v>
      </c>
      <c r="G13" s="542">
        <v>9.7698538730000006</v>
      </c>
      <c r="H13" s="541">
        <v>69.569999999999993</v>
      </c>
      <c r="I13" s="541">
        <v>74.13</v>
      </c>
      <c r="J13" s="541">
        <v>15.71</v>
      </c>
      <c r="K13" s="542">
        <v>342.8</v>
      </c>
      <c r="L13" s="1175">
        <v>-6.15</v>
      </c>
      <c r="M13" s="1176"/>
      <c r="N13" s="370" t="s">
        <v>453</v>
      </c>
    </row>
    <row r="14" spans="1:14" s="140" customFormat="1" ht="18" customHeight="1" x14ac:dyDescent="0.2">
      <c r="A14" s="527" t="s">
        <v>454</v>
      </c>
      <c r="B14" s="528" t="s">
        <v>980</v>
      </c>
      <c r="C14" s="544">
        <v>305967.05017957202</v>
      </c>
      <c r="D14" s="544">
        <v>296194.99776737398</v>
      </c>
      <c r="E14" s="544">
        <v>241170.27926310699</v>
      </c>
      <c r="F14" s="542">
        <v>26.867643523000002</v>
      </c>
      <c r="G14" s="542">
        <v>3.2991956259999999</v>
      </c>
      <c r="H14" s="544">
        <v>177712.52</v>
      </c>
      <c r="I14" s="544">
        <v>157086.32999999999</v>
      </c>
      <c r="J14" s="541">
        <v>49804.06</v>
      </c>
      <c r="K14" s="542">
        <v>256.82</v>
      </c>
      <c r="L14" s="1175">
        <v>13.13</v>
      </c>
      <c r="M14" s="1176"/>
      <c r="N14" s="370" t="s">
        <v>454</v>
      </c>
    </row>
    <row r="15" spans="1:14" s="140" customFormat="1" ht="18" customHeight="1" x14ac:dyDescent="0.2">
      <c r="A15" s="527" t="s">
        <v>1057</v>
      </c>
      <c r="B15" s="528" t="s">
        <v>980</v>
      </c>
      <c r="C15" s="541">
        <v>14569.859532361001</v>
      </c>
      <c r="D15" s="541">
        <v>12878.04338119</v>
      </c>
      <c r="E15" s="541">
        <v>12058.513963154999</v>
      </c>
      <c r="F15" s="542">
        <v>20.826327164999999</v>
      </c>
      <c r="G15" s="542">
        <v>13.137214258</v>
      </c>
      <c r="H15" s="541">
        <v>5732.66</v>
      </c>
      <c r="I15" s="541">
        <v>5067.3</v>
      </c>
      <c r="J15" s="541">
        <v>1606.58</v>
      </c>
      <c r="K15" s="542">
        <v>256.82</v>
      </c>
      <c r="L15" s="1175">
        <v>13.13</v>
      </c>
      <c r="M15" s="1176"/>
      <c r="N15" s="370" t="s">
        <v>455</v>
      </c>
    </row>
    <row r="16" spans="1:14" s="140" customFormat="1" ht="18" customHeight="1" x14ac:dyDescent="0.2">
      <c r="A16" s="529" t="s">
        <v>456</v>
      </c>
      <c r="B16" s="528" t="s">
        <v>444</v>
      </c>
      <c r="C16" s="541">
        <v>3</v>
      </c>
      <c r="D16" s="541">
        <v>1</v>
      </c>
      <c r="E16" s="541">
        <v>13</v>
      </c>
      <c r="F16" s="542">
        <v>-76.923076922999996</v>
      </c>
      <c r="G16" s="542">
        <v>200</v>
      </c>
      <c r="H16" s="541">
        <v>0</v>
      </c>
      <c r="I16" s="541">
        <v>0</v>
      </c>
      <c r="J16" s="541">
        <v>1209</v>
      </c>
      <c r="K16" s="542">
        <v>-100</v>
      </c>
      <c r="L16" s="1175">
        <v>0</v>
      </c>
      <c r="M16" s="1176"/>
      <c r="N16" s="370" t="s">
        <v>456</v>
      </c>
    </row>
    <row r="17" spans="1:14" s="140" customFormat="1" ht="18" customHeight="1" x14ac:dyDescent="0.2">
      <c r="A17" s="529" t="s">
        <v>457</v>
      </c>
      <c r="B17" s="528" t="s">
        <v>1054</v>
      </c>
      <c r="C17" s="541">
        <v>87.24</v>
      </c>
      <c r="D17" s="541">
        <v>87.34</v>
      </c>
      <c r="E17" s="541">
        <v>87.153562198000003</v>
      </c>
      <c r="F17" s="542">
        <v>9.9178736000000003E-2</v>
      </c>
      <c r="G17" s="542">
        <v>-0.114495077</v>
      </c>
      <c r="H17" s="541">
        <v>11.61</v>
      </c>
      <c r="I17" s="541">
        <v>11.61</v>
      </c>
      <c r="J17" s="541">
        <v>11.5</v>
      </c>
      <c r="K17" s="542">
        <v>1</v>
      </c>
      <c r="L17" s="1175">
        <v>0</v>
      </c>
      <c r="M17" s="1176"/>
      <c r="N17" s="371" t="s">
        <v>458</v>
      </c>
    </row>
    <row r="18" spans="1:14" s="140" customFormat="1" ht="24.75" customHeight="1" x14ac:dyDescent="0.2">
      <c r="A18" s="1177" t="s">
        <v>981</v>
      </c>
      <c r="B18" s="1177"/>
      <c r="C18" s="1177"/>
      <c r="D18" s="1177"/>
      <c r="E18" s="1177"/>
      <c r="F18" s="1177"/>
      <c r="G18" s="1177"/>
      <c r="H18" s="1177"/>
      <c r="I18" s="1177"/>
      <c r="J18" s="1177"/>
      <c r="K18" s="1177"/>
      <c r="L18" s="1177"/>
    </row>
    <row r="19" spans="1:14" s="140" customFormat="1" ht="13.5" customHeight="1" x14ac:dyDescent="0.2">
      <c r="A19" s="1097" t="s">
        <v>459</v>
      </c>
      <c r="B19" s="1097"/>
      <c r="C19" s="1097"/>
      <c r="D19" s="1097"/>
      <c r="E19" s="1097"/>
      <c r="F19" s="1097"/>
      <c r="G19" s="1097"/>
      <c r="H19" s="1097"/>
      <c r="I19" s="1097"/>
      <c r="J19" s="1097"/>
      <c r="K19" s="1097"/>
      <c r="L19" s="1097"/>
    </row>
    <row r="20" spans="1:14" s="140" customFormat="1" ht="28.35" customHeight="1" x14ac:dyDescent="0.2"/>
  </sheetData>
  <mergeCells count="21">
    <mergeCell ref="L10:M10"/>
    <mergeCell ref="A2:A3"/>
    <mergeCell ref="B2:B3"/>
    <mergeCell ref="C2:G2"/>
    <mergeCell ref="H2:M2"/>
    <mergeCell ref="L3:M3"/>
    <mergeCell ref="L4:M4"/>
    <mergeCell ref="L5:M5"/>
    <mergeCell ref="L6:M6"/>
    <mergeCell ref="L7:M7"/>
    <mergeCell ref="L8:M8"/>
    <mergeCell ref="L9:M9"/>
    <mergeCell ref="L17:M17"/>
    <mergeCell ref="A18:L18"/>
    <mergeCell ref="A19:L19"/>
    <mergeCell ref="L11:M11"/>
    <mergeCell ref="L12:M12"/>
    <mergeCell ref="L13:M13"/>
    <mergeCell ref="L14:M14"/>
    <mergeCell ref="L15:M15"/>
    <mergeCell ref="L16:M16"/>
  </mergeCells>
  <pageMargins left="0.78431372549019618" right="0.78431372549019618" top="0.98039215686274517" bottom="0.98039215686274517" header="0.50980392156862753" footer="0.50980392156862753"/>
  <pageSetup paperSize="9" scale="45"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election activeCell="A31" sqref="A31"/>
    </sheetView>
  </sheetViews>
  <sheetFormatPr defaultRowHeight="12.75" x14ac:dyDescent="0.2"/>
  <cols>
    <col min="1" max="5" width="14.7109375" bestFit="1" customWidth="1"/>
    <col min="6" max="6" width="14.140625" bestFit="1" customWidth="1"/>
    <col min="7" max="9" width="14.7109375" bestFit="1" customWidth="1"/>
    <col min="10" max="10" width="9.85546875" bestFit="1" customWidth="1"/>
    <col min="11" max="11" width="19.5703125" bestFit="1" customWidth="1"/>
    <col min="12" max="12" width="4.7109375" bestFit="1" customWidth="1"/>
    <col min="257" max="261" width="14.7109375" bestFit="1" customWidth="1"/>
    <col min="262" max="262" width="14.140625" bestFit="1" customWidth="1"/>
    <col min="263" max="265" width="14.7109375" bestFit="1" customWidth="1"/>
    <col min="266" max="266" width="9.85546875" bestFit="1" customWidth="1"/>
    <col min="267" max="267" width="19.5703125" bestFit="1" customWidth="1"/>
    <col min="268" max="268" width="4.7109375" bestFit="1" customWidth="1"/>
    <col min="513" max="517" width="14.7109375" bestFit="1" customWidth="1"/>
    <col min="518" max="518" width="14.140625" bestFit="1" customWidth="1"/>
    <col min="519" max="521" width="14.7109375" bestFit="1" customWidth="1"/>
    <col min="522" max="522" width="9.85546875" bestFit="1" customWidth="1"/>
    <col min="523" max="523" width="19.5703125" bestFit="1" customWidth="1"/>
    <col min="524" max="524" width="4.7109375" bestFit="1" customWidth="1"/>
    <col min="769" max="773" width="14.7109375" bestFit="1" customWidth="1"/>
    <col min="774" max="774" width="14.140625" bestFit="1" customWidth="1"/>
    <col min="775" max="777" width="14.7109375" bestFit="1" customWidth="1"/>
    <col min="778" max="778" width="9.85546875" bestFit="1" customWidth="1"/>
    <col min="779" max="779" width="19.5703125" bestFit="1" customWidth="1"/>
    <col min="780" max="780" width="4.7109375" bestFit="1" customWidth="1"/>
    <col min="1025" max="1029" width="14.7109375" bestFit="1" customWidth="1"/>
    <col min="1030" max="1030" width="14.140625" bestFit="1" customWidth="1"/>
    <col min="1031" max="1033" width="14.7109375" bestFit="1" customWidth="1"/>
    <col min="1034" max="1034" width="9.85546875" bestFit="1" customWidth="1"/>
    <col min="1035" max="1035" width="19.5703125" bestFit="1" customWidth="1"/>
    <col min="1036" max="1036" width="4.7109375" bestFit="1" customWidth="1"/>
    <col min="1281" max="1285" width="14.7109375" bestFit="1" customWidth="1"/>
    <col min="1286" max="1286" width="14.140625" bestFit="1" customWidth="1"/>
    <col min="1287" max="1289" width="14.7109375" bestFit="1" customWidth="1"/>
    <col min="1290" max="1290" width="9.85546875" bestFit="1" customWidth="1"/>
    <col min="1291" max="1291" width="19.5703125" bestFit="1" customWidth="1"/>
    <col min="1292" max="1292" width="4.7109375" bestFit="1" customWidth="1"/>
    <col min="1537" max="1541" width="14.7109375" bestFit="1" customWidth="1"/>
    <col min="1542" max="1542" width="14.140625" bestFit="1" customWidth="1"/>
    <col min="1543" max="1545" width="14.7109375" bestFit="1" customWidth="1"/>
    <col min="1546" max="1546" width="9.85546875" bestFit="1" customWidth="1"/>
    <col min="1547" max="1547" width="19.5703125" bestFit="1" customWidth="1"/>
    <col min="1548" max="1548" width="4.7109375" bestFit="1" customWidth="1"/>
    <col min="1793" max="1797" width="14.7109375" bestFit="1" customWidth="1"/>
    <col min="1798" max="1798" width="14.140625" bestFit="1" customWidth="1"/>
    <col min="1799" max="1801" width="14.7109375" bestFit="1" customWidth="1"/>
    <col min="1802" max="1802" width="9.85546875" bestFit="1" customWidth="1"/>
    <col min="1803" max="1803" width="19.5703125" bestFit="1" customWidth="1"/>
    <col min="1804" max="1804" width="4.7109375" bestFit="1" customWidth="1"/>
    <col min="2049" max="2053" width="14.7109375" bestFit="1" customWidth="1"/>
    <col min="2054" max="2054" width="14.140625" bestFit="1" customWidth="1"/>
    <col min="2055" max="2057" width="14.7109375" bestFit="1" customWidth="1"/>
    <col min="2058" max="2058" width="9.85546875" bestFit="1" customWidth="1"/>
    <col min="2059" max="2059" width="19.5703125" bestFit="1" customWidth="1"/>
    <col min="2060" max="2060" width="4.7109375" bestFit="1" customWidth="1"/>
    <col min="2305" max="2309" width="14.7109375" bestFit="1" customWidth="1"/>
    <col min="2310" max="2310" width="14.140625" bestFit="1" customWidth="1"/>
    <col min="2311" max="2313" width="14.7109375" bestFit="1" customWidth="1"/>
    <col min="2314" max="2314" width="9.85546875" bestFit="1" customWidth="1"/>
    <col min="2315" max="2315" width="19.5703125" bestFit="1" customWidth="1"/>
    <col min="2316" max="2316" width="4.7109375" bestFit="1" customWidth="1"/>
    <col min="2561" max="2565" width="14.7109375" bestFit="1" customWidth="1"/>
    <col min="2566" max="2566" width="14.140625" bestFit="1" customWidth="1"/>
    <col min="2567" max="2569" width="14.7109375" bestFit="1" customWidth="1"/>
    <col min="2570" max="2570" width="9.85546875" bestFit="1" customWidth="1"/>
    <col min="2571" max="2571" width="19.5703125" bestFit="1" customWidth="1"/>
    <col min="2572" max="2572" width="4.7109375" bestFit="1" customWidth="1"/>
    <col min="2817" max="2821" width="14.7109375" bestFit="1" customWidth="1"/>
    <col min="2822" max="2822" width="14.140625" bestFit="1" customWidth="1"/>
    <col min="2823" max="2825" width="14.7109375" bestFit="1" customWidth="1"/>
    <col min="2826" max="2826" width="9.85546875" bestFit="1" customWidth="1"/>
    <col min="2827" max="2827" width="19.5703125" bestFit="1" customWidth="1"/>
    <col min="2828" max="2828" width="4.7109375" bestFit="1" customWidth="1"/>
    <col min="3073" max="3077" width="14.7109375" bestFit="1" customWidth="1"/>
    <col min="3078" max="3078" width="14.140625" bestFit="1" customWidth="1"/>
    <col min="3079" max="3081" width="14.7109375" bestFit="1" customWidth="1"/>
    <col min="3082" max="3082" width="9.85546875" bestFit="1" customWidth="1"/>
    <col min="3083" max="3083" width="19.5703125" bestFit="1" customWidth="1"/>
    <col min="3084" max="3084" width="4.7109375" bestFit="1" customWidth="1"/>
    <col min="3329" max="3333" width="14.7109375" bestFit="1" customWidth="1"/>
    <col min="3334" max="3334" width="14.140625" bestFit="1" customWidth="1"/>
    <col min="3335" max="3337" width="14.7109375" bestFit="1" customWidth="1"/>
    <col min="3338" max="3338" width="9.85546875" bestFit="1" customWidth="1"/>
    <col min="3339" max="3339" width="19.5703125" bestFit="1" customWidth="1"/>
    <col min="3340" max="3340" width="4.7109375" bestFit="1" customWidth="1"/>
    <col min="3585" max="3589" width="14.7109375" bestFit="1" customWidth="1"/>
    <col min="3590" max="3590" width="14.140625" bestFit="1" customWidth="1"/>
    <col min="3591" max="3593" width="14.7109375" bestFit="1" customWidth="1"/>
    <col min="3594" max="3594" width="9.85546875" bestFit="1" customWidth="1"/>
    <col min="3595" max="3595" width="19.5703125" bestFit="1" customWidth="1"/>
    <col min="3596" max="3596" width="4.7109375" bestFit="1" customWidth="1"/>
    <col min="3841" max="3845" width="14.7109375" bestFit="1" customWidth="1"/>
    <col min="3846" max="3846" width="14.140625" bestFit="1" customWidth="1"/>
    <col min="3847" max="3849" width="14.7109375" bestFit="1" customWidth="1"/>
    <col min="3850" max="3850" width="9.85546875" bestFit="1" customWidth="1"/>
    <col min="3851" max="3851" width="19.5703125" bestFit="1" customWidth="1"/>
    <col min="3852" max="3852" width="4.7109375" bestFit="1" customWidth="1"/>
    <col min="4097" max="4101" width="14.7109375" bestFit="1" customWidth="1"/>
    <col min="4102" max="4102" width="14.140625" bestFit="1" customWidth="1"/>
    <col min="4103" max="4105" width="14.7109375" bestFit="1" customWidth="1"/>
    <col min="4106" max="4106" width="9.85546875" bestFit="1" customWidth="1"/>
    <col min="4107" max="4107" width="19.5703125" bestFit="1" customWidth="1"/>
    <col min="4108" max="4108" width="4.7109375" bestFit="1" customWidth="1"/>
    <col min="4353" max="4357" width="14.7109375" bestFit="1" customWidth="1"/>
    <col min="4358" max="4358" width="14.140625" bestFit="1" customWidth="1"/>
    <col min="4359" max="4361" width="14.7109375" bestFit="1" customWidth="1"/>
    <col min="4362" max="4362" width="9.85546875" bestFit="1" customWidth="1"/>
    <col min="4363" max="4363" width="19.5703125" bestFit="1" customWidth="1"/>
    <col min="4364" max="4364" width="4.7109375" bestFit="1" customWidth="1"/>
    <col min="4609" max="4613" width="14.7109375" bestFit="1" customWidth="1"/>
    <col min="4614" max="4614" width="14.140625" bestFit="1" customWidth="1"/>
    <col min="4615" max="4617" width="14.7109375" bestFit="1" customWidth="1"/>
    <col min="4618" max="4618" width="9.85546875" bestFit="1" customWidth="1"/>
    <col min="4619" max="4619" width="19.5703125" bestFit="1" customWidth="1"/>
    <col min="4620" max="4620" width="4.7109375" bestFit="1" customWidth="1"/>
    <col min="4865" max="4869" width="14.7109375" bestFit="1" customWidth="1"/>
    <col min="4870" max="4870" width="14.140625" bestFit="1" customWidth="1"/>
    <col min="4871" max="4873" width="14.7109375" bestFit="1" customWidth="1"/>
    <col min="4874" max="4874" width="9.85546875" bestFit="1" customWidth="1"/>
    <col min="4875" max="4875" width="19.5703125" bestFit="1" customWidth="1"/>
    <col min="4876" max="4876" width="4.7109375" bestFit="1" customWidth="1"/>
    <col min="5121" max="5125" width="14.7109375" bestFit="1" customWidth="1"/>
    <col min="5126" max="5126" width="14.140625" bestFit="1" customWidth="1"/>
    <col min="5127" max="5129" width="14.7109375" bestFit="1" customWidth="1"/>
    <col min="5130" max="5130" width="9.85546875" bestFit="1" customWidth="1"/>
    <col min="5131" max="5131" width="19.5703125" bestFit="1" customWidth="1"/>
    <col min="5132" max="5132" width="4.7109375" bestFit="1" customWidth="1"/>
    <col min="5377" max="5381" width="14.7109375" bestFit="1" customWidth="1"/>
    <col min="5382" max="5382" width="14.140625" bestFit="1" customWidth="1"/>
    <col min="5383" max="5385" width="14.7109375" bestFit="1" customWidth="1"/>
    <col min="5386" max="5386" width="9.85546875" bestFit="1" customWidth="1"/>
    <col min="5387" max="5387" width="19.5703125" bestFit="1" customWidth="1"/>
    <col min="5388" max="5388" width="4.7109375" bestFit="1" customWidth="1"/>
    <col min="5633" max="5637" width="14.7109375" bestFit="1" customWidth="1"/>
    <col min="5638" max="5638" width="14.140625" bestFit="1" customWidth="1"/>
    <col min="5639" max="5641" width="14.7109375" bestFit="1" customWidth="1"/>
    <col min="5642" max="5642" width="9.85546875" bestFit="1" customWidth="1"/>
    <col min="5643" max="5643" width="19.5703125" bestFit="1" customWidth="1"/>
    <col min="5644" max="5644" width="4.7109375" bestFit="1" customWidth="1"/>
    <col min="5889" max="5893" width="14.7109375" bestFit="1" customWidth="1"/>
    <col min="5894" max="5894" width="14.140625" bestFit="1" customWidth="1"/>
    <col min="5895" max="5897" width="14.7109375" bestFit="1" customWidth="1"/>
    <col min="5898" max="5898" width="9.85546875" bestFit="1" customWidth="1"/>
    <col min="5899" max="5899" width="19.5703125" bestFit="1" customWidth="1"/>
    <col min="5900" max="5900" width="4.7109375" bestFit="1" customWidth="1"/>
    <col min="6145" max="6149" width="14.7109375" bestFit="1" customWidth="1"/>
    <col min="6150" max="6150" width="14.140625" bestFit="1" customWidth="1"/>
    <col min="6151" max="6153" width="14.7109375" bestFit="1" customWidth="1"/>
    <col min="6154" max="6154" width="9.85546875" bestFit="1" customWidth="1"/>
    <col min="6155" max="6155" width="19.5703125" bestFit="1" customWidth="1"/>
    <col min="6156" max="6156" width="4.7109375" bestFit="1" customWidth="1"/>
    <col min="6401" max="6405" width="14.7109375" bestFit="1" customWidth="1"/>
    <col min="6406" max="6406" width="14.140625" bestFit="1" customWidth="1"/>
    <col min="6407" max="6409" width="14.7109375" bestFit="1" customWidth="1"/>
    <col min="6410" max="6410" width="9.85546875" bestFit="1" customWidth="1"/>
    <col min="6411" max="6411" width="19.5703125" bestFit="1" customWidth="1"/>
    <col min="6412" max="6412" width="4.7109375" bestFit="1" customWidth="1"/>
    <col min="6657" max="6661" width="14.7109375" bestFit="1" customWidth="1"/>
    <col min="6662" max="6662" width="14.140625" bestFit="1" customWidth="1"/>
    <col min="6663" max="6665" width="14.7109375" bestFit="1" customWidth="1"/>
    <col min="6666" max="6666" width="9.85546875" bestFit="1" customWidth="1"/>
    <col min="6667" max="6667" width="19.5703125" bestFit="1" customWidth="1"/>
    <col min="6668" max="6668" width="4.7109375" bestFit="1" customWidth="1"/>
    <col min="6913" max="6917" width="14.7109375" bestFit="1" customWidth="1"/>
    <col min="6918" max="6918" width="14.140625" bestFit="1" customWidth="1"/>
    <col min="6919" max="6921" width="14.7109375" bestFit="1" customWidth="1"/>
    <col min="6922" max="6922" width="9.85546875" bestFit="1" customWidth="1"/>
    <col min="6923" max="6923" width="19.5703125" bestFit="1" customWidth="1"/>
    <col min="6924" max="6924" width="4.7109375" bestFit="1" customWidth="1"/>
    <col min="7169" max="7173" width="14.7109375" bestFit="1" customWidth="1"/>
    <col min="7174" max="7174" width="14.140625" bestFit="1" customWidth="1"/>
    <col min="7175" max="7177" width="14.7109375" bestFit="1" customWidth="1"/>
    <col min="7178" max="7178" width="9.85546875" bestFit="1" customWidth="1"/>
    <col min="7179" max="7179" width="19.5703125" bestFit="1" customWidth="1"/>
    <col min="7180" max="7180" width="4.7109375" bestFit="1" customWidth="1"/>
    <col min="7425" max="7429" width="14.7109375" bestFit="1" customWidth="1"/>
    <col min="7430" max="7430" width="14.140625" bestFit="1" customWidth="1"/>
    <col min="7431" max="7433" width="14.7109375" bestFit="1" customWidth="1"/>
    <col min="7434" max="7434" width="9.85546875" bestFit="1" customWidth="1"/>
    <col min="7435" max="7435" width="19.5703125" bestFit="1" customWidth="1"/>
    <col min="7436" max="7436" width="4.7109375" bestFit="1" customWidth="1"/>
    <col min="7681" max="7685" width="14.7109375" bestFit="1" customWidth="1"/>
    <col min="7686" max="7686" width="14.140625" bestFit="1" customWidth="1"/>
    <col min="7687" max="7689" width="14.7109375" bestFit="1" customWidth="1"/>
    <col min="7690" max="7690" width="9.85546875" bestFit="1" customWidth="1"/>
    <col min="7691" max="7691" width="19.5703125" bestFit="1" customWidth="1"/>
    <col min="7692" max="7692" width="4.7109375" bestFit="1" customWidth="1"/>
    <col min="7937" max="7941" width="14.7109375" bestFit="1" customWidth="1"/>
    <col min="7942" max="7942" width="14.140625" bestFit="1" customWidth="1"/>
    <col min="7943" max="7945" width="14.7109375" bestFit="1" customWidth="1"/>
    <col min="7946" max="7946" width="9.85546875" bestFit="1" customWidth="1"/>
    <col min="7947" max="7947" width="19.5703125" bestFit="1" customWidth="1"/>
    <col min="7948" max="7948" width="4.7109375" bestFit="1" customWidth="1"/>
    <col min="8193" max="8197" width="14.7109375" bestFit="1" customWidth="1"/>
    <col min="8198" max="8198" width="14.140625" bestFit="1" customWidth="1"/>
    <col min="8199" max="8201" width="14.7109375" bestFit="1" customWidth="1"/>
    <col min="8202" max="8202" width="9.85546875" bestFit="1" customWidth="1"/>
    <col min="8203" max="8203" width="19.5703125" bestFit="1" customWidth="1"/>
    <col min="8204" max="8204" width="4.7109375" bestFit="1" customWidth="1"/>
    <col min="8449" max="8453" width="14.7109375" bestFit="1" customWidth="1"/>
    <col min="8454" max="8454" width="14.140625" bestFit="1" customWidth="1"/>
    <col min="8455" max="8457" width="14.7109375" bestFit="1" customWidth="1"/>
    <col min="8458" max="8458" width="9.85546875" bestFit="1" customWidth="1"/>
    <col min="8459" max="8459" width="19.5703125" bestFit="1" customWidth="1"/>
    <col min="8460" max="8460" width="4.7109375" bestFit="1" customWidth="1"/>
    <col min="8705" max="8709" width="14.7109375" bestFit="1" customWidth="1"/>
    <col min="8710" max="8710" width="14.140625" bestFit="1" customWidth="1"/>
    <col min="8711" max="8713" width="14.7109375" bestFit="1" customWidth="1"/>
    <col min="8714" max="8714" width="9.85546875" bestFit="1" customWidth="1"/>
    <col min="8715" max="8715" width="19.5703125" bestFit="1" customWidth="1"/>
    <col min="8716" max="8716" width="4.7109375" bestFit="1" customWidth="1"/>
    <col min="8961" max="8965" width="14.7109375" bestFit="1" customWidth="1"/>
    <col min="8966" max="8966" width="14.140625" bestFit="1" customWidth="1"/>
    <col min="8967" max="8969" width="14.7109375" bestFit="1" customWidth="1"/>
    <col min="8970" max="8970" width="9.85546875" bestFit="1" customWidth="1"/>
    <col min="8971" max="8971" width="19.5703125" bestFit="1" customWidth="1"/>
    <col min="8972" max="8972" width="4.7109375" bestFit="1" customWidth="1"/>
    <col min="9217" max="9221" width="14.7109375" bestFit="1" customWidth="1"/>
    <col min="9222" max="9222" width="14.140625" bestFit="1" customWidth="1"/>
    <col min="9223" max="9225" width="14.7109375" bestFit="1" customWidth="1"/>
    <col min="9226" max="9226" width="9.85546875" bestFit="1" customWidth="1"/>
    <col min="9227" max="9227" width="19.5703125" bestFit="1" customWidth="1"/>
    <col min="9228" max="9228" width="4.7109375" bestFit="1" customWidth="1"/>
    <col min="9473" max="9477" width="14.7109375" bestFit="1" customWidth="1"/>
    <col min="9478" max="9478" width="14.140625" bestFit="1" customWidth="1"/>
    <col min="9479" max="9481" width="14.7109375" bestFit="1" customWidth="1"/>
    <col min="9482" max="9482" width="9.85546875" bestFit="1" customWidth="1"/>
    <col min="9483" max="9483" width="19.5703125" bestFit="1" customWidth="1"/>
    <col min="9484" max="9484" width="4.7109375" bestFit="1" customWidth="1"/>
    <col min="9729" max="9733" width="14.7109375" bestFit="1" customWidth="1"/>
    <col min="9734" max="9734" width="14.140625" bestFit="1" customWidth="1"/>
    <col min="9735" max="9737" width="14.7109375" bestFit="1" customWidth="1"/>
    <col min="9738" max="9738" width="9.85546875" bestFit="1" customWidth="1"/>
    <col min="9739" max="9739" width="19.5703125" bestFit="1" customWidth="1"/>
    <col min="9740" max="9740" width="4.7109375" bestFit="1" customWidth="1"/>
    <col min="9985" max="9989" width="14.7109375" bestFit="1" customWidth="1"/>
    <col min="9990" max="9990" width="14.140625" bestFit="1" customWidth="1"/>
    <col min="9991" max="9993" width="14.7109375" bestFit="1" customWidth="1"/>
    <col min="9994" max="9994" width="9.85546875" bestFit="1" customWidth="1"/>
    <col min="9995" max="9995" width="19.5703125" bestFit="1" customWidth="1"/>
    <col min="9996" max="9996" width="4.7109375" bestFit="1" customWidth="1"/>
    <col min="10241" max="10245" width="14.7109375" bestFit="1" customWidth="1"/>
    <col min="10246" max="10246" width="14.140625" bestFit="1" customWidth="1"/>
    <col min="10247" max="10249" width="14.7109375" bestFit="1" customWidth="1"/>
    <col min="10250" max="10250" width="9.85546875" bestFit="1" customWidth="1"/>
    <col min="10251" max="10251" width="19.5703125" bestFit="1" customWidth="1"/>
    <col min="10252" max="10252" width="4.7109375" bestFit="1" customWidth="1"/>
    <col min="10497" max="10501" width="14.7109375" bestFit="1" customWidth="1"/>
    <col min="10502" max="10502" width="14.140625" bestFit="1" customWidth="1"/>
    <col min="10503" max="10505" width="14.7109375" bestFit="1" customWidth="1"/>
    <col min="10506" max="10506" width="9.85546875" bestFit="1" customWidth="1"/>
    <col min="10507" max="10507" width="19.5703125" bestFit="1" customWidth="1"/>
    <col min="10508" max="10508" width="4.7109375" bestFit="1" customWidth="1"/>
    <col min="10753" max="10757" width="14.7109375" bestFit="1" customWidth="1"/>
    <col min="10758" max="10758" width="14.140625" bestFit="1" customWidth="1"/>
    <col min="10759" max="10761" width="14.7109375" bestFit="1" customWidth="1"/>
    <col min="10762" max="10762" width="9.85546875" bestFit="1" customWidth="1"/>
    <col min="10763" max="10763" width="19.5703125" bestFit="1" customWidth="1"/>
    <col min="10764" max="10764" width="4.7109375" bestFit="1" customWidth="1"/>
    <col min="11009" max="11013" width="14.7109375" bestFit="1" customWidth="1"/>
    <col min="11014" max="11014" width="14.140625" bestFit="1" customWidth="1"/>
    <col min="11015" max="11017" width="14.7109375" bestFit="1" customWidth="1"/>
    <col min="11018" max="11018" width="9.85546875" bestFit="1" customWidth="1"/>
    <col min="11019" max="11019" width="19.5703125" bestFit="1" customWidth="1"/>
    <col min="11020" max="11020" width="4.7109375" bestFit="1" customWidth="1"/>
    <col min="11265" max="11269" width="14.7109375" bestFit="1" customWidth="1"/>
    <col min="11270" max="11270" width="14.140625" bestFit="1" customWidth="1"/>
    <col min="11271" max="11273" width="14.7109375" bestFit="1" customWidth="1"/>
    <col min="11274" max="11274" width="9.85546875" bestFit="1" customWidth="1"/>
    <col min="11275" max="11275" width="19.5703125" bestFit="1" customWidth="1"/>
    <col min="11276" max="11276" width="4.7109375" bestFit="1" customWidth="1"/>
    <col min="11521" max="11525" width="14.7109375" bestFit="1" customWidth="1"/>
    <col min="11526" max="11526" width="14.140625" bestFit="1" customWidth="1"/>
    <col min="11527" max="11529" width="14.7109375" bestFit="1" customWidth="1"/>
    <col min="11530" max="11530" width="9.85546875" bestFit="1" customWidth="1"/>
    <col min="11531" max="11531" width="19.5703125" bestFit="1" customWidth="1"/>
    <col min="11532" max="11532" width="4.7109375" bestFit="1" customWidth="1"/>
    <col min="11777" max="11781" width="14.7109375" bestFit="1" customWidth="1"/>
    <col min="11782" max="11782" width="14.140625" bestFit="1" customWidth="1"/>
    <col min="11783" max="11785" width="14.7109375" bestFit="1" customWidth="1"/>
    <col min="11786" max="11786" width="9.85546875" bestFit="1" customWidth="1"/>
    <col min="11787" max="11787" width="19.5703125" bestFit="1" customWidth="1"/>
    <col min="11788" max="11788" width="4.7109375" bestFit="1" customWidth="1"/>
    <col min="12033" max="12037" width="14.7109375" bestFit="1" customWidth="1"/>
    <col min="12038" max="12038" width="14.140625" bestFit="1" customWidth="1"/>
    <col min="12039" max="12041" width="14.7109375" bestFit="1" customWidth="1"/>
    <col min="12042" max="12042" width="9.85546875" bestFit="1" customWidth="1"/>
    <col min="12043" max="12043" width="19.5703125" bestFit="1" customWidth="1"/>
    <col min="12044" max="12044" width="4.7109375" bestFit="1" customWidth="1"/>
    <col min="12289" max="12293" width="14.7109375" bestFit="1" customWidth="1"/>
    <col min="12294" max="12294" width="14.140625" bestFit="1" customWidth="1"/>
    <col min="12295" max="12297" width="14.7109375" bestFit="1" customWidth="1"/>
    <col min="12298" max="12298" width="9.85546875" bestFit="1" customWidth="1"/>
    <col min="12299" max="12299" width="19.5703125" bestFit="1" customWidth="1"/>
    <col min="12300" max="12300" width="4.7109375" bestFit="1" customWidth="1"/>
    <col min="12545" max="12549" width="14.7109375" bestFit="1" customWidth="1"/>
    <col min="12550" max="12550" width="14.140625" bestFit="1" customWidth="1"/>
    <col min="12551" max="12553" width="14.7109375" bestFit="1" customWidth="1"/>
    <col min="12554" max="12554" width="9.85546875" bestFit="1" customWidth="1"/>
    <col min="12555" max="12555" width="19.5703125" bestFit="1" customWidth="1"/>
    <col min="12556" max="12556" width="4.7109375" bestFit="1" customWidth="1"/>
    <col min="12801" max="12805" width="14.7109375" bestFit="1" customWidth="1"/>
    <col min="12806" max="12806" width="14.140625" bestFit="1" customWidth="1"/>
    <col min="12807" max="12809" width="14.7109375" bestFit="1" customWidth="1"/>
    <col min="12810" max="12810" width="9.85546875" bestFit="1" customWidth="1"/>
    <col min="12811" max="12811" width="19.5703125" bestFit="1" customWidth="1"/>
    <col min="12812" max="12812" width="4.7109375" bestFit="1" customWidth="1"/>
    <col min="13057" max="13061" width="14.7109375" bestFit="1" customWidth="1"/>
    <col min="13062" max="13062" width="14.140625" bestFit="1" customWidth="1"/>
    <col min="13063" max="13065" width="14.7109375" bestFit="1" customWidth="1"/>
    <col min="13066" max="13066" width="9.85546875" bestFit="1" customWidth="1"/>
    <col min="13067" max="13067" width="19.5703125" bestFit="1" customWidth="1"/>
    <col min="13068" max="13068" width="4.7109375" bestFit="1" customWidth="1"/>
    <col min="13313" max="13317" width="14.7109375" bestFit="1" customWidth="1"/>
    <col min="13318" max="13318" width="14.140625" bestFit="1" customWidth="1"/>
    <col min="13319" max="13321" width="14.7109375" bestFit="1" customWidth="1"/>
    <col min="13322" max="13322" width="9.85546875" bestFit="1" customWidth="1"/>
    <col min="13323" max="13323" width="19.5703125" bestFit="1" customWidth="1"/>
    <col min="13324" max="13324" width="4.7109375" bestFit="1" customWidth="1"/>
    <col min="13569" max="13573" width="14.7109375" bestFit="1" customWidth="1"/>
    <col min="13574" max="13574" width="14.140625" bestFit="1" customWidth="1"/>
    <col min="13575" max="13577" width="14.7109375" bestFit="1" customWidth="1"/>
    <col min="13578" max="13578" width="9.85546875" bestFit="1" customWidth="1"/>
    <col min="13579" max="13579" width="19.5703125" bestFit="1" customWidth="1"/>
    <col min="13580" max="13580" width="4.7109375" bestFit="1" customWidth="1"/>
    <col min="13825" max="13829" width="14.7109375" bestFit="1" customWidth="1"/>
    <col min="13830" max="13830" width="14.140625" bestFit="1" customWidth="1"/>
    <col min="13831" max="13833" width="14.7109375" bestFit="1" customWidth="1"/>
    <col min="13834" max="13834" width="9.85546875" bestFit="1" customWidth="1"/>
    <col min="13835" max="13835" width="19.5703125" bestFit="1" customWidth="1"/>
    <col min="13836" max="13836" width="4.7109375" bestFit="1" customWidth="1"/>
    <col min="14081" max="14085" width="14.7109375" bestFit="1" customWidth="1"/>
    <col min="14086" max="14086" width="14.140625" bestFit="1" customWidth="1"/>
    <col min="14087" max="14089" width="14.7109375" bestFit="1" customWidth="1"/>
    <col min="14090" max="14090" width="9.85546875" bestFit="1" customWidth="1"/>
    <col min="14091" max="14091" width="19.5703125" bestFit="1" customWidth="1"/>
    <col min="14092" max="14092" width="4.7109375" bestFit="1" customWidth="1"/>
    <col min="14337" max="14341" width="14.7109375" bestFit="1" customWidth="1"/>
    <col min="14342" max="14342" width="14.140625" bestFit="1" customWidth="1"/>
    <col min="14343" max="14345" width="14.7109375" bestFit="1" customWidth="1"/>
    <col min="14346" max="14346" width="9.85546875" bestFit="1" customWidth="1"/>
    <col min="14347" max="14347" width="19.5703125" bestFit="1" customWidth="1"/>
    <col min="14348" max="14348" width="4.7109375" bestFit="1" customWidth="1"/>
    <col min="14593" max="14597" width="14.7109375" bestFit="1" customWidth="1"/>
    <col min="14598" max="14598" width="14.140625" bestFit="1" customWidth="1"/>
    <col min="14599" max="14601" width="14.7109375" bestFit="1" customWidth="1"/>
    <col min="14602" max="14602" width="9.85546875" bestFit="1" customWidth="1"/>
    <col min="14603" max="14603" width="19.5703125" bestFit="1" customWidth="1"/>
    <col min="14604" max="14604" width="4.7109375" bestFit="1" customWidth="1"/>
    <col min="14849" max="14853" width="14.7109375" bestFit="1" customWidth="1"/>
    <col min="14854" max="14854" width="14.140625" bestFit="1" customWidth="1"/>
    <col min="14855" max="14857" width="14.7109375" bestFit="1" customWidth="1"/>
    <col min="14858" max="14858" width="9.85546875" bestFit="1" customWidth="1"/>
    <col min="14859" max="14859" width="19.5703125" bestFit="1" customWidth="1"/>
    <col min="14860" max="14860" width="4.7109375" bestFit="1" customWidth="1"/>
    <col min="15105" max="15109" width="14.7109375" bestFit="1" customWidth="1"/>
    <col min="15110" max="15110" width="14.140625" bestFit="1" customWidth="1"/>
    <col min="15111" max="15113" width="14.7109375" bestFit="1" customWidth="1"/>
    <col min="15114" max="15114" width="9.85546875" bestFit="1" customWidth="1"/>
    <col min="15115" max="15115" width="19.5703125" bestFit="1" customWidth="1"/>
    <col min="15116" max="15116" width="4.7109375" bestFit="1" customWidth="1"/>
    <col min="15361" max="15365" width="14.7109375" bestFit="1" customWidth="1"/>
    <col min="15366" max="15366" width="14.140625" bestFit="1" customWidth="1"/>
    <col min="15367" max="15369" width="14.7109375" bestFit="1" customWidth="1"/>
    <col min="15370" max="15370" width="9.85546875" bestFit="1" customWidth="1"/>
    <col min="15371" max="15371" width="19.5703125" bestFit="1" customWidth="1"/>
    <col min="15372" max="15372" width="4.7109375" bestFit="1" customWidth="1"/>
    <col min="15617" max="15621" width="14.7109375" bestFit="1" customWidth="1"/>
    <col min="15622" max="15622" width="14.140625" bestFit="1" customWidth="1"/>
    <col min="15623" max="15625" width="14.7109375" bestFit="1" customWidth="1"/>
    <col min="15626" max="15626" width="9.85546875" bestFit="1" customWidth="1"/>
    <col min="15627" max="15627" width="19.5703125" bestFit="1" customWidth="1"/>
    <col min="15628" max="15628" width="4.7109375" bestFit="1" customWidth="1"/>
    <col min="15873" max="15877" width="14.7109375" bestFit="1" customWidth="1"/>
    <col min="15878" max="15878" width="14.140625" bestFit="1" customWidth="1"/>
    <col min="15879" max="15881" width="14.7109375" bestFit="1" customWidth="1"/>
    <col min="15882" max="15882" width="9.85546875" bestFit="1" customWidth="1"/>
    <col min="15883" max="15883" width="19.5703125" bestFit="1" customWidth="1"/>
    <col min="15884" max="15884" width="4.7109375" bestFit="1" customWidth="1"/>
    <col min="16129" max="16133" width="14.7109375" bestFit="1" customWidth="1"/>
    <col min="16134" max="16134" width="14.140625" bestFit="1" customWidth="1"/>
    <col min="16135" max="16137" width="14.7109375" bestFit="1" customWidth="1"/>
    <col min="16138" max="16138" width="9.85546875" bestFit="1" customWidth="1"/>
    <col min="16139" max="16139" width="19.5703125" bestFit="1" customWidth="1"/>
    <col min="16140" max="16140" width="4.7109375" bestFit="1" customWidth="1"/>
  </cols>
  <sheetData>
    <row r="1" spans="1:11" ht="16.5" customHeight="1" x14ac:dyDescent="0.2">
      <c r="A1" s="1073" t="s">
        <v>570</v>
      </c>
      <c r="B1" s="1073"/>
      <c r="C1" s="1073"/>
      <c r="D1" s="1073"/>
      <c r="E1" s="1073"/>
      <c r="F1" s="1073"/>
      <c r="G1" s="1073"/>
      <c r="H1" s="1073"/>
      <c r="I1" s="1073"/>
      <c r="J1" s="1073"/>
    </row>
    <row r="2" spans="1:11" s="140" customFormat="1" ht="18" customHeight="1" x14ac:dyDescent="0.2">
      <c r="A2" s="1074" t="s">
        <v>85</v>
      </c>
      <c r="B2" s="1084" t="s">
        <v>439</v>
      </c>
      <c r="C2" s="1085"/>
      <c r="D2" s="1085"/>
      <c r="E2" s="1085"/>
      <c r="F2" s="1086"/>
      <c r="G2" s="1084" t="s">
        <v>440</v>
      </c>
      <c r="H2" s="1085"/>
      <c r="I2" s="1085"/>
      <c r="J2" s="1085"/>
      <c r="K2" s="1086"/>
    </row>
    <row r="3" spans="1:11" s="140" customFormat="1" ht="51" customHeight="1" x14ac:dyDescent="0.2">
      <c r="A3" s="1076"/>
      <c r="B3" s="141" t="s">
        <v>460</v>
      </c>
      <c r="C3" s="141" t="s">
        <v>461</v>
      </c>
      <c r="D3" s="168" t="s">
        <v>462</v>
      </c>
      <c r="E3" s="168" t="s">
        <v>463</v>
      </c>
      <c r="F3" s="142" t="s">
        <v>1075</v>
      </c>
      <c r="G3" s="141" t="s">
        <v>460</v>
      </c>
      <c r="H3" s="141" t="s">
        <v>461</v>
      </c>
      <c r="I3" s="168" t="s">
        <v>462</v>
      </c>
      <c r="J3" s="168" t="s">
        <v>463</v>
      </c>
      <c r="K3" s="142" t="s">
        <v>1076</v>
      </c>
    </row>
    <row r="4" spans="1:11" s="140" customFormat="1" ht="18" customHeight="1" x14ac:dyDescent="0.2">
      <c r="A4" s="143" t="s">
        <v>72</v>
      </c>
      <c r="B4" s="145">
        <v>30335</v>
      </c>
      <c r="C4" s="145">
        <v>279</v>
      </c>
      <c r="D4" s="145">
        <v>30874</v>
      </c>
      <c r="E4" s="150">
        <v>2351602.9900000002</v>
      </c>
      <c r="F4" s="166">
        <v>16032791.785</v>
      </c>
      <c r="G4" s="145">
        <v>14762</v>
      </c>
      <c r="H4" s="145">
        <v>599</v>
      </c>
      <c r="I4" s="145">
        <v>20352</v>
      </c>
      <c r="J4" s="150">
        <v>455726.55</v>
      </c>
      <c r="K4" s="150">
        <v>1671972.37</v>
      </c>
    </row>
    <row r="5" spans="1:11" s="140" customFormat="1" ht="18" customHeight="1" x14ac:dyDescent="0.2">
      <c r="A5" s="143" t="s">
        <v>75</v>
      </c>
      <c r="B5" s="145">
        <f>B10</f>
        <v>31125</v>
      </c>
      <c r="C5" s="145">
        <f t="shared" ref="C5:K5" si="0">C10</f>
        <v>277</v>
      </c>
      <c r="D5" s="145">
        <f t="shared" si="0"/>
        <v>31065</v>
      </c>
      <c r="E5" s="150">
        <f t="shared" si="0"/>
        <v>2301443.69</v>
      </c>
      <c r="F5" s="166">
        <f t="shared" si="0"/>
        <v>19610998.636</v>
      </c>
      <c r="G5" s="145">
        <f t="shared" si="0"/>
        <v>15144</v>
      </c>
      <c r="H5" s="145">
        <f t="shared" si="0"/>
        <v>594</v>
      </c>
      <c r="I5" s="145">
        <f t="shared" si="0"/>
        <v>20689</v>
      </c>
      <c r="J5" s="150">
        <f t="shared" si="0"/>
        <v>448038.24</v>
      </c>
      <c r="K5" s="150">
        <f t="shared" si="0"/>
        <v>2147565.27</v>
      </c>
    </row>
    <row r="6" spans="1:11" s="140" customFormat="1" ht="18" customHeight="1" x14ac:dyDescent="0.2">
      <c r="A6" s="143" t="s">
        <v>74</v>
      </c>
      <c r="B6" s="145">
        <v>30366</v>
      </c>
      <c r="C6" s="145">
        <v>280</v>
      </c>
      <c r="D6" s="145">
        <v>30948</v>
      </c>
      <c r="E6" s="150">
        <v>2354838.66</v>
      </c>
      <c r="F6" s="166">
        <v>18960841.862</v>
      </c>
      <c r="G6" s="145">
        <v>38546</v>
      </c>
      <c r="H6" s="163">
        <v>595</v>
      </c>
      <c r="I6" s="163">
        <v>20519</v>
      </c>
      <c r="J6" s="163">
        <v>438715.09</v>
      </c>
      <c r="K6" s="163">
        <v>1844619.85</v>
      </c>
    </row>
    <row r="7" spans="1:11" s="140" customFormat="1" ht="18" customHeight="1" x14ac:dyDescent="0.2">
      <c r="A7" s="143" t="s">
        <v>73</v>
      </c>
      <c r="B7" s="145">
        <v>30425</v>
      </c>
      <c r="C7" s="145">
        <v>280</v>
      </c>
      <c r="D7" s="145">
        <v>30971</v>
      </c>
      <c r="E7" s="150">
        <v>2175115.25</v>
      </c>
      <c r="F7" s="166">
        <v>17045667.539999999</v>
      </c>
      <c r="G7" s="145">
        <v>14818</v>
      </c>
      <c r="H7" s="145">
        <v>596</v>
      </c>
      <c r="I7" s="145">
        <v>20548</v>
      </c>
      <c r="J7" s="150">
        <v>437804.87</v>
      </c>
      <c r="K7" s="150">
        <v>1844324.8</v>
      </c>
    </row>
    <row r="8" spans="1:11" s="140" customFormat="1" ht="18" customHeight="1" x14ac:dyDescent="0.2">
      <c r="A8" s="143" t="s">
        <v>799</v>
      </c>
      <c r="B8" s="145">
        <v>30594</v>
      </c>
      <c r="C8" s="145">
        <v>278</v>
      </c>
      <c r="D8" s="145">
        <v>30989</v>
      </c>
      <c r="E8" s="150">
        <v>2183559.2999999998</v>
      </c>
      <c r="F8" s="166">
        <v>18075718.438999999</v>
      </c>
      <c r="G8" s="145">
        <v>14891</v>
      </c>
      <c r="H8" s="145">
        <v>597</v>
      </c>
      <c r="I8" s="145">
        <v>20589</v>
      </c>
      <c r="J8" s="150">
        <v>439758.12</v>
      </c>
      <c r="K8" s="150">
        <v>2042069.83</v>
      </c>
    </row>
    <row r="9" spans="1:11" s="140" customFormat="1" ht="18" customHeight="1" x14ac:dyDescent="0.2">
      <c r="A9" s="143" t="s">
        <v>960</v>
      </c>
      <c r="B9" s="145">
        <v>30802</v>
      </c>
      <c r="C9" s="145">
        <v>278</v>
      </c>
      <c r="D9" s="145">
        <v>31024</v>
      </c>
      <c r="E9" s="150">
        <v>2283349.31</v>
      </c>
      <c r="F9" s="166">
        <v>19011716.522999901</v>
      </c>
      <c r="G9" s="145">
        <v>15011</v>
      </c>
      <c r="H9" s="145">
        <v>597</v>
      </c>
      <c r="I9" s="145">
        <v>20672</v>
      </c>
      <c r="J9" s="150">
        <v>445417.07</v>
      </c>
      <c r="K9" s="150">
        <v>2068009.11</v>
      </c>
    </row>
    <row r="10" spans="1:11" s="140" customFormat="1" ht="18" customHeight="1" x14ac:dyDescent="0.2">
      <c r="A10" s="143" t="s">
        <v>1066</v>
      </c>
      <c r="B10" s="145">
        <v>31125</v>
      </c>
      <c r="C10" s="145">
        <v>277</v>
      </c>
      <c r="D10" s="145">
        <v>31065</v>
      </c>
      <c r="E10" s="150">
        <v>2301443.69</v>
      </c>
      <c r="F10" s="166">
        <v>19610998.636</v>
      </c>
      <c r="G10" s="145">
        <v>15144</v>
      </c>
      <c r="H10" s="145">
        <v>594</v>
      </c>
      <c r="I10" s="145">
        <v>20689</v>
      </c>
      <c r="J10" s="150">
        <v>448038.24</v>
      </c>
      <c r="K10" s="150">
        <v>2147565.27</v>
      </c>
    </row>
    <row r="11" spans="1:11" s="140" customFormat="1" ht="18" customHeight="1" x14ac:dyDescent="0.2">
      <c r="A11" s="1182" t="s">
        <v>983</v>
      </c>
      <c r="B11" s="1182"/>
      <c r="C11" s="1182"/>
      <c r="D11" s="1182"/>
      <c r="E11" s="1182"/>
      <c r="F11" s="1182"/>
      <c r="G11" s="1182"/>
      <c r="H11" s="1182"/>
    </row>
    <row r="12" spans="1:11" s="140" customFormat="1" ht="18" customHeight="1" x14ac:dyDescent="0.2">
      <c r="A12" s="1087" t="s">
        <v>464</v>
      </c>
      <c r="B12" s="1087"/>
      <c r="C12" s="1087"/>
      <c r="D12" s="1087"/>
      <c r="E12" s="1087"/>
      <c r="F12" s="1087"/>
      <c r="G12" s="1087"/>
      <c r="H12" s="1087"/>
    </row>
    <row r="13" spans="1:11" s="140" customFormat="1" ht="28.35" customHeight="1" x14ac:dyDescent="0.2">
      <c r="A13" s="1087" t="s">
        <v>459</v>
      </c>
      <c r="B13" s="1087"/>
      <c r="C13" s="1087"/>
      <c r="D13" s="1087"/>
      <c r="E13" s="1087"/>
      <c r="F13" s="1087"/>
      <c r="G13" s="1087"/>
      <c r="H13" s="1087"/>
    </row>
    <row r="14" spans="1:11" s="140" customFormat="1" ht="8.25" x14ac:dyDescent="0.2"/>
  </sheetData>
  <mergeCells count="7">
    <mergeCell ref="A13:H13"/>
    <mergeCell ref="A12:H12"/>
    <mergeCell ref="A11:H11"/>
    <mergeCell ref="A1:J1"/>
    <mergeCell ref="A2:A3"/>
    <mergeCell ref="B2:F2"/>
    <mergeCell ref="G2:K2"/>
  </mergeCells>
  <pageMargins left="0.78431372549019618" right="0.78431372549019618" top="0.98039215686274517" bottom="0.98039215686274517" header="0.50980392156862753" footer="0.50980392156862753"/>
  <pageSetup paperSize="9" scale="81"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G31" sqref="G31"/>
    </sheetView>
  </sheetViews>
  <sheetFormatPr defaultRowHeight="12.75" x14ac:dyDescent="0.2"/>
  <cols>
    <col min="1" max="1" width="27.85546875" bestFit="1" customWidth="1"/>
    <col min="2" max="2" width="14.7109375" bestFit="1" customWidth="1"/>
    <col min="3" max="10" width="13.5703125" bestFit="1" customWidth="1"/>
    <col min="11" max="11" width="4.7109375" bestFit="1" customWidth="1"/>
    <col min="257" max="257" width="27.85546875" bestFit="1" customWidth="1"/>
    <col min="258" max="258" width="14.7109375" bestFit="1" customWidth="1"/>
    <col min="259" max="266" width="13.5703125" bestFit="1" customWidth="1"/>
    <col min="267" max="267" width="4.7109375" bestFit="1" customWidth="1"/>
    <col min="513" max="513" width="27.85546875" bestFit="1" customWidth="1"/>
    <col min="514" max="514" width="14.7109375" bestFit="1" customWidth="1"/>
    <col min="515" max="522" width="13.5703125" bestFit="1" customWidth="1"/>
    <col min="523" max="523" width="4.7109375" bestFit="1" customWidth="1"/>
    <col min="769" max="769" width="27.85546875" bestFit="1" customWidth="1"/>
    <col min="770" max="770" width="14.7109375" bestFit="1" customWidth="1"/>
    <col min="771" max="778" width="13.5703125" bestFit="1" customWidth="1"/>
    <col min="779" max="779" width="4.7109375" bestFit="1" customWidth="1"/>
    <col min="1025" max="1025" width="27.85546875" bestFit="1" customWidth="1"/>
    <col min="1026" max="1026" width="14.7109375" bestFit="1" customWidth="1"/>
    <col min="1027" max="1034" width="13.5703125" bestFit="1" customWidth="1"/>
    <col min="1035" max="1035" width="4.7109375" bestFit="1" customWidth="1"/>
    <col min="1281" max="1281" width="27.85546875" bestFit="1" customWidth="1"/>
    <col min="1282" max="1282" width="14.7109375" bestFit="1" customWidth="1"/>
    <col min="1283" max="1290" width="13.5703125" bestFit="1" customWidth="1"/>
    <col min="1291" max="1291" width="4.7109375" bestFit="1" customWidth="1"/>
    <col min="1537" max="1537" width="27.85546875" bestFit="1" customWidth="1"/>
    <col min="1538" max="1538" width="14.7109375" bestFit="1" customWidth="1"/>
    <col min="1539" max="1546" width="13.5703125" bestFit="1" customWidth="1"/>
    <col min="1547" max="1547" width="4.7109375" bestFit="1" customWidth="1"/>
    <col min="1793" max="1793" width="27.85546875" bestFit="1" customWidth="1"/>
    <col min="1794" max="1794" width="14.7109375" bestFit="1" customWidth="1"/>
    <col min="1795" max="1802" width="13.5703125" bestFit="1" customWidth="1"/>
    <col min="1803" max="1803" width="4.7109375" bestFit="1" customWidth="1"/>
    <col min="2049" max="2049" width="27.85546875" bestFit="1" customWidth="1"/>
    <col min="2050" max="2050" width="14.7109375" bestFit="1" customWidth="1"/>
    <col min="2051" max="2058" width="13.5703125" bestFit="1" customWidth="1"/>
    <col min="2059" max="2059" width="4.7109375" bestFit="1" customWidth="1"/>
    <col min="2305" max="2305" width="27.85546875" bestFit="1" customWidth="1"/>
    <col min="2306" max="2306" width="14.7109375" bestFit="1" customWidth="1"/>
    <col min="2307" max="2314" width="13.5703125" bestFit="1" customWidth="1"/>
    <col min="2315" max="2315" width="4.7109375" bestFit="1" customWidth="1"/>
    <col min="2561" max="2561" width="27.85546875" bestFit="1" customWidth="1"/>
    <col min="2562" max="2562" width="14.7109375" bestFit="1" customWidth="1"/>
    <col min="2563" max="2570" width="13.5703125" bestFit="1" customWidth="1"/>
    <col min="2571" max="2571" width="4.7109375" bestFit="1" customWidth="1"/>
    <col min="2817" max="2817" width="27.85546875" bestFit="1" customWidth="1"/>
    <col min="2818" max="2818" width="14.7109375" bestFit="1" customWidth="1"/>
    <col min="2819" max="2826" width="13.5703125" bestFit="1" customWidth="1"/>
    <col min="2827" max="2827" width="4.7109375" bestFit="1" customWidth="1"/>
    <col min="3073" max="3073" width="27.85546875" bestFit="1" customWidth="1"/>
    <col min="3074" max="3074" width="14.7109375" bestFit="1" customWidth="1"/>
    <col min="3075" max="3082" width="13.5703125" bestFit="1" customWidth="1"/>
    <col min="3083" max="3083" width="4.7109375" bestFit="1" customWidth="1"/>
    <col min="3329" max="3329" width="27.85546875" bestFit="1" customWidth="1"/>
    <col min="3330" max="3330" width="14.7109375" bestFit="1" customWidth="1"/>
    <col min="3331" max="3338" width="13.5703125" bestFit="1" customWidth="1"/>
    <col min="3339" max="3339" width="4.7109375" bestFit="1" customWidth="1"/>
    <col min="3585" max="3585" width="27.85546875" bestFit="1" customWidth="1"/>
    <col min="3586" max="3586" width="14.7109375" bestFit="1" customWidth="1"/>
    <col min="3587" max="3594" width="13.5703125" bestFit="1" customWidth="1"/>
    <col min="3595" max="3595" width="4.7109375" bestFit="1" customWidth="1"/>
    <col min="3841" max="3841" width="27.85546875" bestFit="1" customWidth="1"/>
    <col min="3842" max="3842" width="14.7109375" bestFit="1" customWidth="1"/>
    <col min="3843" max="3850" width="13.5703125" bestFit="1" customWidth="1"/>
    <col min="3851" max="3851" width="4.7109375" bestFit="1" customWidth="1"/>
    <col min="4097" max="4097" width="27.85546875" bestFit="1" customWidth="1"/>
    <col min="4098" max="4098" width="14.7109375" bestFit="1" customWidth="1"/>
    <col min="4099" max="4106" width="13.5703125" bestFit="1" customWidth="1"/>
    <col min="4107" max="4107" width="4.7109375" bestFit="1" customWidth="1"/>
    <col min="4353" max="4353" width="27.85546875" bestFit="1" customWidth="1"/>
    <col min="4354" max="4354" width="14.7109375" bestFit="1" customWidth="1"/>
    <col min="4355" max="4362" width="13.5703125" bestFit="1" customWidth="1"/>
    <col min="4363" max="4363" width="4.7109375" bestFit="1" customWidth="1"/>
    <col min="4609" max="4609" width="27.85546875" bestFit="1" customWidth="1"/>
    <col min="4610" max="4610" width="14.7109375" bestFit="1" customWidth="1"/>
    <col min="4611" max="4618" width="13.5703125" bestFit="1" customWidth="1"/>
    <col min="4619" max="4619" width="4.7109375" bestFit="1" customWidth="1"/>
    <col min="4865" max="4865" width="27.85546875" bestFit="1" customWidth="1"/>
    <col min="4866" max="4866" width="14.7109375" bestFit="1" customWidth="1"/>
    <col min="4867" max="4874" width="13.5703125" bestFit="1" customWidth="1"/>
    <col min="4875" max="4875" width="4.7109375" bestFit="1" customWidth="1"/>
    <col min="5121" max="5121" width="27.85546875" bestFit="1" customWidth="1"/>
    <col min="5122" max="5122" width="14.7109375" bestFit="1" customWidth="1"/>
    <col min="5123" max="5130" width="13.5703125" bestFit="1" customWidth="1"/>
    <col min="5131" max="5131" width="4.7109375" bestFit="1" customWidth="1"/>
    <col min="5377" max="5377" width="27.85546875" bestFit="1" customWidth="1"/>
    <col min="5378" max="5378" width="14.7109375" bestFit="1" customWidth="1"/>
    <col min="5379" max="5386" width="13.5703125" bestFit="1" customWidth="1"/>
    <col min="5387" max="5387" width="4.7109375" bestFit="1" customWidth="1"/>
    <col min="5633" max="5633" width="27.85546875" bestFit="1" customWidth="1"/>
    <col min="5634" max="5634" width="14.7109375" bestFit="1" customWidth="1"/>
    <col min="5635" max="5642" width="13.5703125" bestFit="1" customWidth="1"/>
    <col min="5643" max="5643" width="4.7109375" bestFit="1" customWidth="1"/>
    <col min="5889" max="5889" width="27.85546875" bestFit="1" customWidth="1"/>
    <col min="5890" max="5890" width="14.7109375" bestFit="1" customWidth="1"/>
    <col min="5891" max="5898" width="13.5703125" bestFit="1" customWidth="1"/>
    <col min="5899" max="5899" width="4.7109375" bestFit="1" customWidth="1"/>
    <col min="6145" max="6145" width="27.85546875" bestFit="1" customWidth="1"/>
    <col min="6146" max="6146" width="14.7109375" bestFit="1" customWidth="1"/>
    <col min="6147" max="6154" width="13.5703125" bestFit="1" customWidth="1"/>
    <col min="6155" max="6155" width="4.7109375" bestFit="1" customWidth="1"/>
    <col min="6401" max="6401" width="27.85546875" bestFit="1" customWidth="1"/>
    <col min="6402" max="6402" width="14.7109375" bestFit="1" customWidth="1"/>
    <col min="6403" max="6410" width="13.5703125" bestFit="1" customWidth="1"/>
    <col min="6411" max="6411" width="4.7109375" bestFit="1" customWidth="1"/>
    <col min="6657" max="6657" width="27.85546875" bestFit="1" customWidth="1"/>
    <col min="6658" max="6658" width="14.7109375" bestFit="1" customWidth="1"/>
    <col min="6659" max="6666" width="13.5703125" bestFit="1" customWidth="1"/>
    <col min="6667" max="6667" width="4.7109375" bestFit="1" customWidth="1"/>
    <col min="6913" max="6913" width="27.85546875" bestFit="1" customWidth="1"/>
    <col min="6914" max="6914" width="14.7109375" bestFit="1" customWidth="1"/>
    <col min="6915" max="6922" width="13.5703125" bestFit="1" customWidth="1"/>
    <col min="6923" max="6923" width="4.7109375" bestFit="1" customWidth="1"/>
    <col min="7169" max="7169" width="27.85546875" bestFit="1" customWidth="1"/>
    <col min="7170" max="7170" width="14.7109375" bestFit="1" customWidth="1"/>
    <col min="7171" max="7178" width="13.5703125" bestFit="1" customWidth="1"/>
    <col min="7179" max="7179" width="4.7109375" bestFit="1" customWidth="1"/>
    <col min="7425" max="7425" width="27.85546875" bestFit="1" customWidth="1"/>
    <col min="7426" max="7426" width="14.7109375" bestFit="1" customWidth="1"/>
    <col min="7427" max="7434" width="13.5703125" bestFit="1" customWidth="1"/>
    <col min="7435" max="7435" width="4.7109375" bestFit="1" customWidth="1"/>
    <col min="7681" max="7681" width="27.85546875" bestFit="1" customWidth="1"/>
    <col min="7682" max="7682" width="14.7109375" bestFit="1" customWidth="1"/>
    <col min="7683" max="7690" width="13.5703125" bestFit="1" customWidth="1"/>
    <col min="7691" max="7691" width="4.7109375" bestFit="1" customWidth="1"/>
    <col min="7937" max="7937" width="27.85546875" bestFit="1" customWidth="1"/>
    <col min="7938" max="7938" width="14.7109375" bestFit="1" customWidth="1"/>
    <col min="7939" max="7946" width="13.5703125" bestFit="1" customWidth="1"/>
    <col min="7947" max="7947" width="4.7109375" bestFit="1" customWidth="1"/>
    <col min="8193" max="8193" width="27.85546875" bestFit="1" customWidth="1"/>
    <col min="8194" max="8194" width="14.7109375" bestFit="1" customWidth="1"/>
    <col min="8195" max="8202" width="13.5703125" bestFit="1" customWidth="1"/>
    <col min="8203" max="8203" width="4.7109375" bestFit="1" customWidth="1"/>
    <col min="8449" max="8449" width="27.85546875" bestFit="1" customWidth="1"/>
    <col min="8450" max="8450" width="14.7109375" bestFit="1" customWidth="1"/>
    <col min="8451" max="8458" width="13.5703125" bestFit="1" customWidth="1"/>
    <col min="8459" max="8459" width="4.7109375" bestFit="1" customWidth="1"/>
    <col min="8705" max="8705" width="27.85546875" bestFit="1" customWidth="1"/>
    <col min="8706" max="8706" width="14.7109375" bestFit="1" customWidth="1"/>
    <col min="8707" max="8714" width="13.5703125" bestFit="1" customWidth="1"/>
    <col min="8715" max="8715" width="4.7109375" bestFit="1" customWidth="1"/>
    <col min="8961" max="8961" width="27.85546875" bestFit="1" customWidth="1"/>
    <col min="8962" max="8962" width="14.7109375" bestFit="1" customWidth="1"/>
    <col min="8963" max="8970" width="13.5703125" bestFit="1" customWidth="1"/>
    <col min="8971" max="8971" width="4.7109375" bestFit="1" customWidth="1"/>
    <col min="9217" max="9217" width="27.85546875" bestFit="1" customWidth="1"/>
    <col min="9218" max="9218" width="14.7109375" bestFit="1" customWidth="1"/>
    <col min="9219" max="9226" width="13.5703125" bestFit="1" customWidth="1"/>
    <col min="9227" max="9227" width="4.7109375" bestFit="1" customWidth="1"/>
    <col min="9473" max="9473" width="27.85546875" bestFit="1" customWidth="1"/>
    <col min="9474" max="9474" width="14.7109375" bestFit="1" customWidth="1"/>
    <col min="9475" max="9482" width="13.5703125" bestFit="1" customWidth="1"/>
    <col min="9483" max="9483" width="4.7109375" bestFit="1" customWidth="1"/>
    <col min="9729" max="9729" width="27.85546875" bestFit="1" customWidth="1"/>
    <col min="9730" max="9730" width="14.7109375" bestFit="1" customWidth="1"/>
    <col min="9731" max="9738" width="13.5703125" bestFit="1" customWidth="1"/>
    <col min="9739" max="9739" width="4.7109375" bestFit="1" customWidth="1"/>
    <col min="9985" max="9985" width="27.85546875" bestFit="1" customWidth="1"/>
    <col min="9986" max="9986" width="14.7109375" bestFit="1" customWidth="1"/>
    <col min="9987" max="9994" width="13.5703125" bestFit="1" customWidth="1"/>
    <col min="9995" max="9995" width="4.7109375" bestFit="1" customWidth="1"/>
    <col min="10241" max="10241" width="27.85546875" bestFit="1" customWidth="1"/>
    <col min="10242" max="10242" width="14.7109375" bestFit="1" customWidth="1"/>
    <col min="10243" max="10250" width="13.5703125" bestFit="1" customWidth="1"/>
    <col min="10251" max="10251" width="4.7109375" bestFit="1" customWidth="1"/>
    <col min="10497" max="10497" width="27.85546875" bestFit="1" customWidth="1"/>
    <col min="10498" max="10498" width="14.7109375" bestFit="1" customWidth="1"/>
    <col min="10499" max="10506" width="13.5703125" bestFit="1" customWidth="1"/>
    <col min="10507" max="10507" width="4.7109375" bestFit="1" customWidth="1"/>
    <col min="10753" max="10753" width="27.85546875" bestFit="1" customWidth="1"/>
    <col min="10754" max="10754" width="14.7109375" bestFit="1" customWidth="1"/>
    <col min="10755" max="10762" width="13.5703125" bestFit="1" customWidth="1"/>
    <col min="10763" max="10763" width="4.7109375" bestFit="1" customWidth="1"/>
    <col min="11009" max="11009" width="27.85546875" bestFit="1" customWidth="1"/>
    <col min="11010" max="11010" width="14.7109375" bestFit="1" customWidth="1"/>
    <col min="11011" max="11018" width="13.5703125" bestFit="1" customWidth="1"/>
    <col min="11019" max="11019" width="4.7109375" bestFit="1" customWidth="1"/>
    <col min="11265" max="11265" width="27.85546875" bestFit="1" customWidth="1"/>
    <col min="11266" max="11266" width="14.7109375" bestFit="1" customWidth="1"/>
    <col min="11267" max="11274" width="13.5703125" bestFit="1" customWidth="1"/>
    <col min="11275" max="11275" width="4.7109375" bestFit="1" customWidth="1"/>
    <col min="11521" max="11521" width="27.85546875" bestFit="1" customWidth="1"/>
    <col min="11522" max="11522" width="14.7109375" bestFit="1" customWidth="1"/>
    <col min="11523" max="11530" width="13.5703125" bestFit="1" customWidth="1"/>
    <col min="11531" max="11531" width="4.7109375" bestFit="1" customWidth="1"/>
    <col min="11777" max="11777" width="27.85546875" bestFit="1" customWidth="1"/>
    <col min="11778" max="11778" width="14.7109375" bestFit="1" customWidth="1"/>
    <col min="11779" max="11786" width="13.5703125" bestFit="1" customWidth="1"/>
    <col min="11787" max="11787" width="4.7109375" bestFit="1" customWidth="1"/>
    <col min="12033" max="12033" width="27.85546875" bestFit="1" customWidth="1"/>
    <col min="12034" max="12034" width="14.7109375" bestFit="1" customWidth="1"/>
    <col min="12035" max="12042" width="13.5703125" bestFit="1" customWidth="1"/>
    <col min="12043" max="12043" width="4.7109375" bestFit="1" customWidth="1"/>
    <col min="12289" max="12289" width="27.85546875" bestFit="1" customWidth="1"/>
    <col min="12290" max="12290" width="14.7109375" bestFit="1" customWidth="1"/>
    <col min="12291" max="12298" width="13.5703125" bestFit="1" customWidth="1"/>
    <col min="12299" max="12299" width="4.7109375" bestFit="1" customWidth="1"/>
    <col min="12545" max="12545" width="27.85546875" bestFit="1" customWidth="1"/>
    <col min="12546" max="12546" width="14.7109375" bestFit="1" customWidth="1"/>
    <col min="12547" max="12554" width="13.5703125" bestFit="1" customWidth="1"/>
    <col min="12555" max="12555" width="4.7109375" bestFit="1" customWidth="1"/>
    <col min="12801" max="12801" width="27.85546875" bestFit="1" customWidth="1"/>
    <col min="12802" max="12802" width="14.7109375" bestFit="1" customWidth="1"/>
    <col min="12803" max="12810" width="13.5703125" bestFit="1" customWidth="1"/>
    <col min="12811" max="12811" width="4.7109375" bestFit="1" customWidth="1"/>
    <col min="13057" max="13057" width="27.85546875" bestFit="1" customWidth="1"/>
    <col min="13058" max="13058" width="14.7109375" bestFit="1" customWidth="1"/>
    <col min="13059" max="13066" width="13.5703125" bestFit="1" customWidth="1"/>
    <col min="13067" max="13067" width="4.7109375" bestFit="1" customWidth="1"/>
    <col min="13313" max="13313" width="27.85546875" bestFit="1" customWidth="1"/>
    <col min="13314" max="13314" width="14.7109375" bestFit="1" customWidth="1"/>
    <col min="13315" max="13322" width="13.5703125" bestFit="1" customWidth="1"/>
    <col min="13323" max="13323" width="4.7109375" bestFit="1" customWidth="1"/>
    <col min="13569" max="13569" width="27.85546875" bestFit="1" customWidth="1"/>
    <col min="13570" max="13570" width="14.7109375" bestFit="1" customWidth="1"/>
    <col min="13571" max="13578" width="13.5703125" bestFit="1" customWidth="1"/>
    <col min="13579" max="13579" width="4.7109375" bestFit="1" customWidth="1"/>
    <col min="13825" max="13825" width="27.85546875" bestFit="1" customWidth="1"/>
    <col min="13826" max="13826" width="14.7109375" bestFit="1" customWidth="1"/>
    <col min="13827" max="13834" width="13.5703125" bestFit="1" customWidth="1"/>
    <col min="13835" max="13835" width="4.7109375" bestFit="1" customWidth="1"/>
    <col min="14081" max="14081" width="27.85546875" bestFit="1" customWidth="1"/>
    <col min="14082" max="14082" width="14.7109375" bestFit="1" customWidth="1"/>
    <col min="14083" max="14090" width="13.5703125" bestFit="1" customWidth="1"/>
    <col min="14091" max="14091" width="4.7109375" bestFit="1" customWidth="1"/>
    <col min="14337" max="14337" width="27.85546875" bestFit="1" customWidth="1"/>
    <col min="14338" max="14338" width="14.7109375" bestFit="1" customWidth="1"/>
    <col min="14339" max="14346" width="13.5703125" bestFit="1" customWidth="1"/>
    <col min="14347" max="14347" width="4.7109375" bestFit="1" customWidth="1"/>
    <col min="14593" max="14593" width="27.85546875" bestFit="1" customWidth="1"/>
    <col min="14594" max="14594" width="14.7109375" bestFit="1" customWidth="1"/>
    <col min="14595" max="14602" width="13.5703125" bestFit="1" customWidth="1"/>
    <col min="14603" max="14603" width="4.7109375" bestFit="1" customWidth="1"/>
    <col min="14849" max="14849" width="27.85546875" bestFit="1" customWidth="1"/>
    <col min="14850" max="14850" width="14.7109375" bestFit="1" customWidth="1"/>
    <col min="14851" max="14858" width="13.5703125" bestFit="1" customWidth="1"/>
    <col min="14859" max="14859" width="4.7109375" bestFit="1" customWidth="1"/>
    <col min="15105" max="15105" width="27.85546875" bestFit="1" customWidth="1"/>
    <col min="15106" max="15106" width="14.7109375" bestFit="1" customWidth="1"/>
    <col min="15107" max="15114" width="13.5703125" bestFit="1" customWidth="1"/>
    <col min="15115" max="15115" width="4.7109375" bestFit="1" customWidth="1"/>
    <col min="15361" max="15361" width="27.85546875" bestFit="1" customWidth="1"/>
    <col min="15362" max="15362" width="14.7109375" bestFit="1" customWidth="1"/>
    <col min="15363" max="15370" width="13.5703125" bestFit="1" customWidth="1"/>
    <col min="15371" max="15371" width="4.7109375" bestFit="1" customWidth="1"/>
    <col min="15617" max="15617" width="27.85546875" bestFit="1" customWidth="1"/>
    <col min="15618" max="15618" width="14.7109375" bestFit="1" customWidth="1"/>
    <col min="15619" max="15626" width="13.5703125" bestFit="1" customWidth="1"/>
    <col min="15627" max="15627" width="4.7109375" bestFit="1" customWidth="1"/>
    <col min="15873" max="15873" width="27.85546875" bestFit="1" customWidth="1"/>
    <col min="15874" max="15874" width="14.7109375" bestFit="1" customWidth="1"/>
    <col min="15875" max="15882" width="13.5703125" bestFit="1" customWidth="1"/>
    <col min="15883" max="15883" width="4.7109375" bestFit="1" customWidth="1"/>
    <col min="16129" max="16129" width="27.85546875" bestFit="1" customWidth="1"/>
    <col min="16130" max="16130" width="14.7109375" bestFit="1" customWidth="1"/>
    <col min="16131" max="16138" width="13.5703125" bestFit="1" customWidth="1"/>
    <col min="16139" max="16139" width="4.7109375" bestFit="1" customWidth="1"/>
  </cols>
  <sheetData>
    <row r="1" spans="1:10" ht="15.75" customHeight="1" x14ac:dyDescent="0.2">
      <c r="A1" s="545" t="s">
        <v>1084</v>
      </c>
    </row>
    <row r="2" spans="1:10" s="140" customFormat="1" ht="18" customHeight="1" x14ac:dyDescent="0.2">
      <c r="A2" s="1074" t="s">
        <v>430</v>
      </c>
      <c r="B2" s="1074" t="s">
        <v>438</v>
      </c>
      <c r="C2" s="1084" t="s">
        <v>81</v>
      </c>
      <c r="D2" s="1086"/>
      <c r="E2" s="1084" t="s">
        <v>425</v>
      </c>
      <c r="F2" s="1086"/>
      <c r="G2" s="1084" t="s">
        <v>177</v>
      </c>
      <c r="H2" s="1086"/>
      <c r="I2" s="1084" t="s">
        <v>67</v>
      </c>
      <c r="J2" s="1086"/>
    </row>
    <row r="3" spans="1:10" s="140" customFormat="1" ht="16.5" customHeight="1" x14ac:dyDescent="0.2">
      <c r="A3" s="1076"/>
      <c r="B3" s="1076"/>
      <c r="C3" s="162" t="s">
        <v>79</v>
      </c>
      <c r="D3" s="162" t="s">
        <v>465</v>
      </c>
      <c r="E3" s="162" t="s">
        <v>79</v>
      </c>
      <c r="F3" s="162" t="s">
        <v>465</v>
      </c>
      <c r="G3" s="162" t="s">
        <v>79</v>
      </c>
      <c r="H3" s="162" t="s">
        <v>465</v>
      </c>
      <c r="I3" s="162" t="s">
        <v>79</v>
      </c>
      <c r="J3" s="162" t="s">
        <v>465</v>
      </c>
    </row>
    <row r="4" spans="1:10" s="140" customFormat="1" ht="18" customHeight="1" x14ac:dyDescent="0.2">
      <c r="A4" s="1184" t="s">
        <v>439</v>
      </c>
      <c r="B4" s="1185"/>
      <c r="C4" s="1185"/>
      <c r="D4" s="1185"/>
      <c r="E4" s="1185"/>
      <c r="F4" s="1185"/>
      <c r="G4" s="1185"/>
      <c r="H4" s="1185"/>
      <c r="I4" s="1185"/>
      <c r="J4" s="1186"/>
    </row>
    <row r="5" spans="1:10" s="140" customFormat="1" ht="27" customHeight="1" x14ac:dyDescent="0.2">
      <c r="A5" s="360" t="s">
        <v>466</v>
      </c>
      <c r="B5" s="146" t="s">
        <v>467</v>
      </c>
      <c r="C5" s="147">
        <v>834</v>
      </c>
      <c r="D5" s="147">
        <v>2069</v>
      </c>
      <c r="E5" s="147">
        <v>5620</v>
      </c>
      <c r="F5" s="147">
        <v>21948</v>
      </c>
      <c r="G5" s="147">
        <v>203</v>
      </c>
      <c r="H5" s="147">
        <v>4986</v>
      </c>
      <c r="I5" s="147">
        <v>6657</v>
      </c>
      <c r="J5" s="147">
        <v>29003</v>
      </c>
    </row>
    <row r="6" spans="1:10" s="140" customFormat="1" ht="15" customHeight="1" x14ac:dyDescent="0.2">
      <c r="A6" s="360" t="s">
        <v>468</v>
      </c>
      <c r="B6" s="146" t="s">
        <v>467</v>
      </c>
      <c r="C6" s="147">
        <v>9047</v>
      </c>
      <c r="D6" s="147">
        <v>8082</v>
      </c>
      <c r="E6" s="147">
        <v>11391</v>
      </c>
      <c r="F6" s="147">
        <v>23604</v>
      </c>
      <c r="G6" s="147">
        <v>4930</v>
      </c>
      <c r="H6" s="147">
        <v>26724</v>
      </c>
      <c r="I6" s="147">
        <v>25368</v>
      </c>
      <c r="J6" s="147">
        <v>58410</v>
      </c>
    </row>
    <row r="7" spans="1:10" s="140" customFormat="1" ht="15" customHeight="1" x14ac:dyDescent="0.2">
      <c r="A7" s="360" t="s">
        <v>469</v>
      </c>
      <c r="B7" s="146" t="s">
        <v>470</v>
      </c>
      <c r="C7" s="164">
        <v>114373.62435</v>
      </c>
      <c r="D7" s="164">
        <v>624317.32906000002</v>
      </c>
      <c r="E7" s="164">
        <v>5562005.2046299996</v>
      </c>
      <c r="F7" s="165">
        <v>10422441.90886</v>
      </c>
      <c r="G7" s="164">
        <v>328087.60939858999</v>
      </c>
      <c r="H7" s="164">
        <v>5963211.3695592303</v>
      </c>
      <c r="I7" s="164">
        <v>6004466.4383785902</v>
      </c>
      <c r="J7" s="165">
        <v>17009970.6074792</v>
      </c>
    </row>
    <row r="8" spans="1:10" s="140" customFormat="1" ht="15" customHeight="1" x14ac:dyDescent="0.2">
      <c r="A8" s="360" t="s">
        <v>471</v>
      </c>
      <c r="B8" s="268" t="s">
        <v>477</v>
      </c>
      <c r="C8" s="164">
        <v>2861174.7795766802</v>
      </c>
      <c r="D8" s="164">
        <v>580263.58684236603</v>
      </c>
      <c r="E8" s="165">
        <v>13434946.7259486</v>
      </c>
      <c r="F8" s="164">
        <v>1041277.51497636</v>
      </c>
      <c r="G8" s="164">
        <v>454585.95244079799</v>
      </c>
      <c r="H8" s="164">
        <v>1238750.0755054399</v>
      </c>
      <c r="I8" s="165">
        <v>16750707.4579661</v>
      </c>
      <c r="J8" s="164">
        <v>2860291.17732416</v>
      </c>
    </row>
    <row r="9" spans="1:10" s="140" customFormat="1" ht="27" customHeight="1" x14ac:dyDescent="0.2">
      <c r="A9" s="360" t="s">
        <v>472</v>
      </c>
      <c r="B9" s="268" t="s">
        <v>984</v>
      </c>
      <c r="C9" s="147">
        <v>2021.00908</v>
      </c>
      <c r="D9" s="147">
        <v>1158.2834600000001</v>
      </c>
      <c r="E9" s="164">
        <v>159980.09971000001</v>
      </c>
      <c r="F9" s="147">
        <v>33.391190000000002</v>
      </c>
      <c r="G9" s="147">
        <v>3125.33583297</v>
      </c>
      <c r="H9" s="147">
        <v>1387.8479698399999</v>
      </c>
      <c r="I9" s="164">
        <v>165126.44462297001</v>
      </c>
      <c r="J9" s="147">
        <v>2579.5226198400001</v>
      </c>
    </row>
    <row r="10" spans="1:10" s="140" customFormat="1" ht="15" customHeight="1" x14ac:dyDescent="0.2">
      <c r="A10" s="360" t="s">
        <v>473</v>
      </c>
      <c r="B10" s="268" t="s">
        <v>477</v>
      </c>
      <c r="C10" s="164">
        <v>115466.890319</v>
      </c>
      <c r="D10" s="147">
        <v>8836.9815123999997</v>
      </c>
      <c r="E10" s="164">
        <v>305967.05017957202</v>
      </c>
      <c r="F10" s="147">
        <v>40.353915014999998</v>
      </c>
      <c r="G10" s="147">
        <v>3466.8496946360001</v>
      </c>
      <c r="H10" s="147">
        <v>1147.4730404070001</v>
      </c>
      <c r="I10" s="164">
        <v>424900.79019320803</v>
      </c>
      <c r="J10" s="147">
        <v>10024.808467822</v>
      </c>
    </row>
    <row r="11" spans="1:10" s="140" customFormat="1" ht="18" customHeight="1" x14ac:dyDescent="0.2">
      <c r="A11" s="1184" t="s">
        <v>440</v>
      </c>
      <c r="B11" s="1185"/>
      <c r="C11" s="1185"/>
      <c r="D11" s="1185"/>
      <c r="E11" s="1185"/>
      <c r="F11" s="1185"/>
      <c r="G11" s="1185"/>
      <c r="H11" s="1185"/>
      <c r="I11" s="1185"/>
      <c r="J11" s="1186"/>
    </row>
    <row r="12" spans="1:10" s="140" customFormat="1" ht="27" customHeight="1" x14ac:dyDescent="0.2">
      <c r="A12" s="360" t="s">
        <v>474</v>
      </c>
      <c r="B12" s="146" t="s">
        <v>467</v>
      </c>
      <c r="C12" s="145">
        <v>598</v>
      </c>
      <c r="D12" s="145">
        <v>451</v>
      </c>
      <c r="E12" s="145">
        <v>5709</v>
      </c>
      <c r="F12" s="145">
        <v>8210</v>
      </c>
      <c r="G12" s="145">
        <v>2497</v>
      </c>
      <c r="H12" s="145">
        <v>680</v>
      </c>
      <c r="I12" s="145">
        <v>8804</v>
      </c>
      <c r="J12" s="145">
        <v>9341</v>
      </c>
    </row>
    <row r="13" spans="1:10" s="140" customFormat="1" ht="15" customHeight="1" x14ac:dyDescent="0.2">
      <c r="A13" s="360" t="s">
        <v>475</v>
      </c>
      <c r="B13" s="146" t="s">
        <v>467</v>
      </c>
      <c r="C13" s="145">
        <v>7280</v>
      </c>
      <c r="D13" s="145">
        <v>3653</v>
      </c>
      <c r="E13" s="145">
        <v>5844</v>
      </c>
      <c r="F13" s="145">
        <v>8505</v>
      </c>
      <c r="G13" s="145">
        <v>20408</v>
      </c>
      <c r="H13" s="145">
        <v>2216</v>
      </c>
      <c r="I13" s="145">
        <v>33532</v>
      </c>
      <c r="J13" s="145">
        <v>14374</v>
      </c>
    </row>
    <row r="14" spans="1:10" s="140" customFormat="1" ht="15" customHeight="1" x14ac:dyDescent="0.2">
      <c r="A14" s="360" t="s">
        <v>469</v>
      </c>
      <c r="B14" s="146" t="s">
        <v>476</v>
      </c>
      <c r="C14" s="145">
        <v>3484.76</v>
      </c>
      <c r="D14" s="145">
        <v>114212.47</v>
      </c>
      <c r="E14" s="150">
        <v>2317302.6800000002</v>
      </c>
      <c r="F14" s="150">
        <v>1682280.97</v>
      </c>
      <c r="G14" s="150">
        <v>220820.73</v>
      </c>
      <c r="H14" s="150">
        <v>142280.79999999999</v>
      </c>
      <c r="I14" s="150">
        <v>2541608.17</v>
      </c>
      <c r="J14" s="150">
        <v>1938774.25</v>
      </c>
    </row>
    <row r="15" spans="1:10" s="140" customFormat="1" ht="15" customHeight="1" x14ac:dyDescent="0.2">
      <c r="A15" s="360" t="s">
        <v>471</v>
      </c>
      <c r="B15" s="146" t="s">
        <v>477</v>
      </c>
      <c r="C15" s="145">
        <v>73405.600000000006</v>
      </c>
      <c r="D15" s="145">
        <v>43247.9</v>
      </c>
      <c r="E15" s="150">
        <v>1773431.29</v>
      </c>
      <c r="F15" s="150">
        <v>133226.39000000001</v>
      </c>
      <c r="G15" s="145">
        <v>96416.95</v>
      </c>
      <c r="H15" s="145">
        <v>27837.14</v>
      </c>
      <c r="I15" s="150">
        <v>1943253.84</v>
      </c>
      <c r="J15" s="150">
        <v>204311.43</v>
      </c>
    </row>
    <row r="16" spans="1:10" s="140" customFormat="1" ht="27" customHeight="1" x14ac:dyDescent="0.2">
      <c r="A16" s="360" t="s">
        <v>472</v>
      </c>
      <c r="B16" s="146" t="s">
        <v>476</v>
      </c>
      <c r="C16" s="145">
        <v>28.49</v>
      </c>
      <c r="D16" s="145">
        <v>0</v>
      </c>
      <c r="E16" s="150">
        <v>215671.43</v>
      </c>
      <c r="F16" s="145">
        <v>0</v>
      </c>
      <c r="G16" s="145">
        <v>25285.56</v>
      </c>
      <c r="H16" s="145">
        <v>0</v>
      </c>
      <c r="I16" s="150">
        <v>240985.48</v>
      </c>
      <c r="J16" s="145">
        <v>0</v>
      </c>
    </row>
    <row r="17" spans="1:10" s="140" customFormat="1" ht="15" customHeight="1" x14ac:dyDescent="0.2">
      <c r="A17" s="360" t="s">
        <v>473</v>
      </c>
      <c r="B17" s="146" t="s">
        <v>477</v>
      </c>
      <c r="C17" s="145">
        <v>458.54</v>
      </c>
      <c r="D17" s="145">
        <v>0</v>
      </c>
      <c r="E17" s="150">
        <v>177712.52</v>
      </c>
      <c r="F17" s="145">
        <v>0</v>
      </c>
      <c r="G17" s="145">
        <v>15315.51</v>
      </c>
      <c r="H17" s="145">
        <v>0</v>
      </c>
      <c r="I17" s="150">
        <v>193486.58</v>
      </c>
      <c r="J17" s="145">
        <v>0</v>
      </c>
    </row>
    <row r="18" spans="1:10" s="140" customFormat="1" ht="14.25" customHeight="1" x14ac:dyDescent="0.2">
      <c r="A18" s="1097" t="s">
        <v>985</v>
      </c>
      <c r="B18" s="1097"/>
      <c r="C18" s="1097"/>
      <c r="D18" s="1097"/>
      <c r="E18" s="1097"/>
      <c r="F18" s="1097"/>
      <c r="G18" s="1097"/>
      <c r="H18" s="1097"/>
      <c r="I18" s="1097"/>
      <c r="J18" s="1097"/>
    </row>
    <row r="19" spans="1:10" s="140" customFormat="1" ht="13.5" customHeight="1" x14ac:dyDescent="0.2">
      <c r="A19" s="1097" t="s">
        <v>459</v>
      </c>
      <c r="B19" s="1097"/>
      <c r="C19" s="1097"/>
      <c r="D19" s="1097"/>
      <c r="E19" s="1097"/>
      <c r="F19" s="1097"/>
      <c r="G19" s="1097"/>
      <c r="H19" s="1097"/>
      <c r="I19" s="1097"/>
      <c r="J19" s="1097"/>
    </row>
    <row r="20" spans="1:10" s="140" customFormat="1" ht="12" x14ac:dyDescent="0.2">
      <c r="A20" s="1183" t="s">
        <v>1085</v>
      </c>
      <c r="B20" s="1097"/>
      <c r="C20" s="1097"/>
      <c r="D20" s="1097"/>
      <c r="E20" s="1097"/>
      <c r="F20" s="1097"/>
      <c r="G20" s="1097"/>
      <c r="H20" s="1097"/>
      <c r="I20" s="1097"/>
      <c r="J20" s="1097"/>
    </row>
  </sheetData>
  <mergeCells count="11">
    <mergeCell ref="I2:J2"/>
    <mergeCell ref="A2:A3"/>
    <mergeCell ref="B2:B3"/>
    <mergeCell ref="C2:D2"/>
    <mergeCell ref="E2:F2"/>
    <mergeCell ref="G2:H2"/>
    <mergeCell ref="A20:J20"/>
    <mergeCell ref="A4:J4"/>
    <mergeCell ref="A11:J11"/>
    <mergeCell ref="A18:J18"/>
    <mergeCell ref="A19:J19"/>
  </mergeCells>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activeCell="G31" sqref="G31"/>
    </sheetView>
  </sheetViews>
  <sheetFormatPr defaultColWidth="9.140625" defaultRowHeight="12.75" x14ac:dyDescent="0.2"/>
  <cols>
    <col min="1" max="1" width="9.140625" style="5" customWidth="1"/>
    <col min="2" max="2" width="18.5703125" style="5" customWidth="1"/>
    <col min="3" max="3" width="10.140625" style="5" bestFit="1" customWidth="1"/>
    <col min="4" max="4" width="11.42578125" style="5" customWidth="1"/>
    <col min="5" max="5" width="7.42578125" style="5" bestFit="1" customWidth="1"/>
    <col min="6" max="6" width="7.140625" style="5" bestFit="1" customWidth="1"/>
    <col min="7" max="7" width="8.7109375" style="5" bestFit="1" customWidth="1"/>
    <col min="8" max="8" width="10.42578125" style="5" customWidth="1"/>
    <col min="9" max="9" width="8.7109375" style="5" customWidth="1"/>
    <col min="10" max="10" width="6.7109375" style="5" bestFit="1" customWidth="1"/>
    <col min="11" max="11" width="10.140625" style="5" bestFit="1" customWidth="1"/>
    <col min="12" max="16384" width="9.140625" style="5"/>
  </cols>
  <sheetData>
    <row r="1" spans="1:16" ht="15.75" thickBot="1" x14ac:dyDescent="0.25">
      <c r="A1" s="4" t="s">
        <v>986</v>
      </c>
      <c r="B1" s="4"/>
      <c r="C1" s="4"/>
      <c r="D1" s="4"/>
      <c r="E1" s="4"/>
      <c r="F1" s="4"/>
      <c r="G1" s="4"/>
      <c r="H1" s="4"/>
      <c r="I1" s="4"/>
      <c r="J1" s="4"/>
    </row>
    <row r="2" spans="1:16" ht="15" x14ac:dyDescent="0.2">
      <c r="A2" s="1189" t="s">
        <v>478</v>
      </c>
      <c r="B2" s="1191" t="s">
        <v>430</v>
      </c>
      <c r="C2" s="1193" t="s">
        <v>479</v>
      </c>
      <c r="D2" s="1193"/>
      <c r="E2" s="1193"/>
      <c r="F2" s="1193"/>
      <c r="G2" s="1193"/>
      <c r="H2" s="1193" t="s">
        <v>480</v>
      </c>
      <c r="I2" s="1193"/>
      <c r="J2" s="1193"/>
      <c r="K2" s="1194"/>
    </row>
    <row r="3" spans="1:16" ht="51.75" customHeight="1" x14ac:dyDescent="0.2">
      <c r="A3" s="1190"/>
      <c r="B3" s="1192"/>
      <c r="C3" s="350" t="s">
        <v>481</v>
      </c>
      <c r="D3" s="354" t="s">
        <v>482</v>
      </c>
      <c r="E3" s="350" t="s">
        <v>483</v>
      </c>
      <c r="F3" s="350" t="s">
        <v>571</v>
      </c>
      <c r="G3" s="354" t="s">
        <v>485</v>
      </c>
      <c r="H3" s="350" t="s">
        <v>481</v>
      </c>
      <c r="I3" s="354" t="s">
        <v>482</v>
      </c>
      <c r="J3" s="350" t="s">
        <v>483</v>
      </c>
      <c r="K3" s="6" t="s">
        <v>571</v>
      </c>
    </row>
    <row r="4" spans="1:16" x14ac:dyDescent="0.2">
      <c r="A4" s="1195" t="s">
        <v>487</v>
      </c>
      <c r="B4" s="7" t="s">
        <v>488</v>
      </c>
      <c r="C4" s="8">
        <v>22</v>
      </c>
      <c r="D4" s="8">
        <v>0</v>
      </c>
      <c r="E4" s="8">
        <v>0</v>
      </c>
      <c r="F4" s="8">
        <v>0</v>
      </c>
      <c r="G4" s="8">
        <v>0</v>
      </c>
      <c r="H4" s="8">
        <v>3</v>
      </c>
      <c r="I4" s="8">
        <v>0</v>
      </c>
      <c r="J4" s="8">
        <v>0</v>
      </c>
      <c r="K4" s="9">
        <v>0</v>
      </c>
      <c r="L4" s="10"/>
    </row>
    <row r="5" spans="1:16" x14ac:dyDescent="0.2">
      <c r="A5" s="1195"/>
      <c r="B5" s="7" t="s">
        <v>572</v>
      </c>
      <c r="C5" s="8">
        <v>21</v>
      </c>
      <c r="D5" s="8">
        <v>0</v>
      </c>
      <c r="E5" s="8">
        <v>0</v>
      </c>
      <c r="F5" s="8">
        <v>0</v>
      </c>
      <c r="G5" s="8">
        <v>0</v>
      </c>
      <c r="H5" s="8">
        <v>3</v>
      </c>
      <c r="I5" s="8">
        <v>0</v>
      </c>
      <c r="J5" s="8">
        <v>0</v>
      </c>
      <c r="K5" s="9">
        <v>0</v>
      </c>
      <c r="L5" s="10"/>
    </row>
    <row r="6" spans="1:16" x14ac:dyDescent="0.2">
      <c r="A6" s="1195"/>
      <c r="B6" s="7" t="s">
        <v>489</v>
      </c>
      <c r="C6" s="8">
        <v>16</v>
      </c>
      <c r="D6" s="8">
        <v>0</v>
      </c>
      <c r="E6" s="8">
        <v>0</v>
      </c>
      <c r="F6" s="8">
        <v>0</v>
      </c>
      <c r="G6" s="8">
        <v>0</v>
      </c>
      <c r="H6" s="8">
        <v>0</v>
      </c>
      <c r="I6" s="8">
        <v>0</v>
      </c>
      <c r="J6" s="8">
        <v>0</v>
      </c>
      <c r="K6" s="9">
        <v>0</v>
      </c>
      <c r="L6" s="10"/>
    </row>
    <row r="7" spans="1:16" x14ac:dyDescent="0.2">
      <c r="A7" s="1195" t="s">
        <v>490</v>
      </c>
      <c r="B7" s="7" t="s">
        <v>488</v>
      </c>
      <c r="C7" s="11">
        <v>8</v>
      </c>
      <c r="D7" s="11">
        <v>5</v>
      </c>
      <c r="E7" s="11">
        <v>2</v>
      </c>
      <c r="F7" s="11">
        <v>2</v>
      </c>
      <c r="G7" s="11">
        <v>1</v>
      </c>
      <c r="H7" s="11">
        <v>0</v>
      </c>
      <c r="I7" s="11">
        <v>2</v>
      </c>
      <c r="J7" s="11">
        <v>2</v>
      </c>
      <c r="K7" s="9">
        <v>1</v>
      </c>
    </row>
    <row r="8" spans="1:16" x14ac:dyDescent="0.2">
      <c r="A8" s="1195"/>
      <c r="B8" s="7" t="s">
        <v>572</v>
      </c>
      <c r="C8" s="11">
        <v>7</v>
      </c>
      <c r="D8" s="11">
        <v>5</v>
      </c>
      <c r="E8" s="11">
        <v>2</v>
      </c>
      <c r="F8" s="11">
        <v>2</v>
      </c>
      <c r="G8" s="11">
        <v>0</v>
      </c>
      <c r="H8" s="11">
        <v>0</v>
      </c>
      <c r="I8" s="11">
        <v>2</v>
      </c>
      <c r="J8" s="11">
        <v>2</v>
      </c>
      <c r="K8" s="9">
        <v>1</v>
      </c>
    </row>
    <row r="9" spans="1:16" x14ac:dyDescent="0.2">
      <c r="A9" s="1195"/>
      <c r="B9" s="7" t="s">
        <v>489</v>
      </c>
      <c r="C9" s="11">
        <v>5</v>
      </c>
      <c r="D9" s="11">
        <v>5</v>
      </c>
      <c r="E9" s="11">
        <v>2</v>
      </c>
      <c r="F9" s="11">
        <v>2</v>
      </c>
      <c r="G9" s="11">
        <v>0</v>
      </c>
      <c r="H9" s="11">
        <v>0</v>
      </c>
      <c r="I9" s="11">
        <v>2</v>
      </c>
      <c r="J9" s="11">
        <v>2</v>
      </c>
      <c r="K9" s="9">
        <v>1</v>
      </c>
    </row>
    <row r="10" spans="1:16" x14ac:dyDescent="0.2">
      <c r="A10" s="1195" t="s">
        <v>573</v>
      </c>
      <c r="B10" s="7" t="s">
        <v>488</v>
      </c>
      <c r="C10" s="11">
        <v>10</v>
      </c>
      <c r="D10" s="11">
        <v>1</v>
      </c>
      <c r="E10" s="11">
        <v>0</v>
      </c>
      <c r="F10" s="11">
        <v>0</v>
      </c>
      <c r="G10" s="8">
        <v>1</v>
      </c>
      <c r="H10" s="11">
        <v>0</v>
      </c>
      <c r="I10" s="11">
        <v>0</v>
      </c>
      <c r="J10" s="11">
        <v>0</v>
      </c>
      <c r="K10" s="12">
        <v>0</v>
      </c>
      <c r="M10" s="5" t="s">
        <v>574</v>
      </c>
    </row>
    <row r="11" spans="1:16" x14ac:dyDescent="0.2">
      <c r="A11" s="1195"/>
      <c r="B11" s="7" t="s">
        <v>572</v>
      </c>
      <c r="C11" s="11">
        <v>10</v>
      </c>
      <c r="D11" s="11">
        <v>1</v>
      </c>
      <c r="E11" s="11">
        <v>0</v>
      </c>
      <c r="F11" s="11">
        <v>0</v>
      </c>
      <c r="G11" s="8">
        <v>1</v>
      </c>
      <c r="H11" s="11">
        <v>0</v>
      </c>
      <c r="I11" s="11">
        <v>0</v>
      </c>
      <c r="J11" s="11">
        <v>0</v>
      </c>
      <c r="K11" s="12">
        <v>0</v>
      </c>
    </row>
    <row r="12" spans="1:16" x14ac:dyDescent="0.2">
      <c r="A12" s="1195"/>
      <c r="B12" s="7" t="s">
        <v>489</v>
      </c>
      <c r="C12" s="11">
        <v>1</v>
      </c>
      <c r="D12" s="11">
        <v>0</v>
      </c>
      <c r="E12" s="11">
        <v>0</v>
      </c>
      <c r="F12" s="11">
        <v>0</v>
      </c>
      <c r="G12" s="11">
        <v>1</v>
      </c>
      <c r="H12" s="11">
        <v>0</v>
      </c>
      <c r="I12" s="11">
        <v>0</v>
      </c>
      <c r="J12" s="11">
        <v>0</v>
      </c>
      <c r="K12" s="9">
        <v>0</v>
      </c>
    </row>
    <row r="13" spans="1:16" x14ac:dyDescent="0.2">
      <c r="A13" s="1187" t="s">
        <v>114</v>
      </c>
      <c r="B13" s="372" t="s">
        <v>488</v>
      </c>
      <c r="C13" s="11">
        <v>8</v>
      </c>
      <c r="D13" s="11">
        <v>3</v>
      </c>
      <c r="E13" s="11">
        <v>2</v>
      </c>
      <c r="F13" s="11">
        <v>2</v>
      </c>
      <c r="G13" s="11">
        <v>0</v>
      </c>
      <c r="H13" s="11">
        <v>0</v>
      </c>
      <c r="I13" s="11">
        <v>0</v>
      </c>
      <c r="J13" s="11">
        <v>2</v>
      </c>
      <c r="K13" s="9">
        <v>0</v>
      </c>
      <c r="P13" s="5" t="s">
        <v>574</v>
      </c>
    </row>
    <row r="14" spans="1:16" ht="15" customHeight="1" x14ac:dyDescent="0.2">
      <c r="A14" s="1187"/>
      <c r="B14" s="372" t="s">
        <v>572</v>
      </c>
      <c r="C14" s="11">
        <v>8</v>
      </c>
      <c r="D14" s="11">
        <v>3</v>
      </c>
      <c r="E14" s="11">
        <v>2</v>
      </c>
      <c r="F14" s="11">
        <v>2</v>
      </c>
      <c r="G14" s="11">
        <v>0</v>
      </c>
      <c r="H14" s="11">
        <v>0</v>
      </c>
      <c r="I14" s="11">
        <v>0</v>
      </c>
      <c r="J14" s="11">
        <v>2</v>
      </c>
      <c r="K14" s="9">
        <v>0</v>
      </c>
    </row>
    <row r="15" spans="1:16" ht="15.75" customHeight="1" x14ac:dyDescent="0.2">
      <c r="A15" s="1187"/>
      <c r="B15" s="372" t="s">
        <v>489</v>
      </c>
      <c r="C15" s="11">
        <v>3</v>
      </c>
      <c r="D15" s="11">
        <v>0</v>
      </c>
      <c r="E15" s="11">
        <v>0</v>
      </c>
      <c r="F15" s="11">
        <v>0</v>
      </c>
      <c r="G15" s="11">
        <v>0</v>
      </c>
      <c r="H15" s="11">
        <v>0</v>
      </c>
      <c r="I15" s="11">
        <v>0</v>
      </c>
      <c r="J15" s="11">
        <v>2</v>
      </c>
      <c r="K15" s="9">
        <v>0</v>
      </c>
      <c r="N15" s="5" t="s">
        <v>574</v>
      </c>
    </row>
    <row r="16" spans="1:16" ht="15.75" customHeight="1" x14ac:dyDescent="0.2">
      <c r="A16" s="1187" t="s">
        <v>115</v>
      </c>
      <c r="B16" s="372" t="s">
        <v>488</v>
      </c>
      <c r="C16" s="11">
        <v>1</v>
      </c>
      <c r="D16" s="11">
        <v>1</v>
      </c>
      <c r="E16" s="11" t="s">
        <v>575</v>
      </c>
      <c r="F16" s="11">
        <v>1</v>
      </c>
      <c r="G16" s="11">
        <v>0</v>
      </c>
      <c r="H16" s="11">
        <v>2</v>
      </c>
      <c r="I16" s="326">
        <v>1</v>
      </c>
      <c r="J16" s="11">
        <v>0</v>
      </c>
      <c r="K16" s="11">
        <v>0</v>
      </c>
    </row>
    <row r="17" spans="1:13" ht="15.75" customHeight="1" x14ac:dyDescent="0.2">
      <c r="A17" s="1187"/>
      <c r="B17" s="372" t="s">
        <v>572</v>
      </c>
      <c r="C17" s="11">
        <v>0</v>
      </c>
      <c r="D17" s="11">
        <v>0</v>
      </c>
      <c r="E17" s="11" t="s">
        <v>575</v>
      </c>
      <c r="F17" s="11">
        <v>1</v>
      </c>
      <c r="G17" s="11">
        <v>0</v>
      </c>
      <c r="H17" s="11">
        <v>1</v>
      </c>
      <c r="I17" s="326">
        <v>0</v>
      </c>
      <c r="J17" s="11">
        <v>0</v>
      </c>
      <c r="K17" s="11">
        <v>0</v>
      </c>
    </row>
    <row r="18" spans="1:13" ht="15.75" customHeight="1" thickBot="1" x14ac:dyDescent="0.25">
      <c r="A18" s="1188"/>
      <c r="B18" s="373" t="s">
        <v>489</v>
      </c>
      <c r="C18" s="13">
        <v>0</v>
      </c>
      <c r="D18" s="13">
        <v>0</v>
      </c>
      <c r="E18" s="13">
        <v>1</v>
      </c>
      <c r="F18" s="13">
        <v>0</v>
      </c>
      <c r="G18" s="13">
        <v>0</v>
      </c>
      <c r="H18" s="13">
        <v>1</v>
      </c>
      <c r="I18" s="327">
        <v>0</v>
      </c>
      <c r="J18" s="13">
        <v>0</v>
      </c>
      <c r="K18" s="13">
        <v>0</v>
      </c>
    </row>
    <row r="19" spans="1:13" ht="15" customHeight="1" x14ac:dyDescent="0.2">
      <c r="A19" s="14" t="s">
        <v>576</v>
      </c>
      <c r="B19" s="15"/>
      <c r="C19" s="15"/>
      <c r="D19" s="15"/>
      <c r="E19" s="16"/>
      <c r="F19" s="16"/>
      <c r="G19" s="16"/>
      <c r="H19" s="16"/>
      <c r="I19" s="16"/>
      <c r="J19" s="16"/>
      <c r="M19" s="5" t="s">
        <v>574</v>
      </c>
    </row>
    <row r="20" spans="1:13" ht="15" customHeight="1" x14ac:dyDescent="0.2">
      <c r="B20" s="16"/>
      <c r="C20" s="16"/>
      <c r="D20" s="16"/>
      <c r="E20" s="16"/>
      <c r="F20" s="16"/>
      <c r="G20" s="16"/>
      <c r="H20" s="16"/>
      <c r="I20" s="16"/>
      <c r="J20" s="16"/>
    </row>
    <row r="29" spans="1:13" x14ac:dyDescent="0.2">
      <c r="E29" s="5" t="s">
        <v>574</v>
      </c>
    </row>
  </sheetData>
  <mergeCells count="9">
    <mergeCell ref="A16:A18"/>
    <mergeCell ref="A2:A3"/>
    <mergeCell ref="B2:B3"/>
    <mergeCell ref="C2:G2"/>
    <mergeCell ref="H2:K2"/>
    <mergeCell ref="A4:A6"/>
    <mergeCell ref="A7:A9"/>
    <mergeCell ref="A10:A12"/>
    <mergeCell ref="A13:A15"/>
  </mergeCells>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G31" sqref="G31"/>
    </sheetView>
  </sheetViews>
  <sheetFormatPr defaultRowHeight="12.75" x14ac:dyDescent="0.2"/>
  <cols>
    <col min="1" max="1" width="15.7109375" style="5" customWidth="1"/>
    <col min="2" max="2" width="9" style="5" customWidth="1"/>
    <col min="3" max="5" width="10" style="5" customWidth="1"/>
    <col min="6" max="16384" width="9.140625" style="5"/>
  </cols>
  <sheetData>
    <row r="1" spans="1:9" s="328" customFormat="1" ht="15" customHeight="1" thickBot="1" x14ac:dyDescent="0.3">
      <c r="A1" s="1202" t="s">
        <v>858</v>
      </c>
      <c r="B1" s="1202"/>
      <c r="C1" s="1202"/>
      <c r="D1" s="1202"/>
      <c r="E1" s="1202"/>
      <c r="F1" s="1202"/>
      <c r="G1" s="1202"/>
      <c r="H1" s="1202"/>
      <c r="I1" s="1202"/>
    </row>
    <row r="2" spans="1:9" ht="16.5" customHeight="1" x14ac:dyDescent="0.2">
      <c r="A2" s="1197" t="s">
        <v>424</v>
      </c>
      <c r="B2" s="1199" t="s">
        <v>577</v>
      </c>
      <c r="C2" s="1200"/>
      <c r="D2" s="1200"/>
      <c r="E2" s="1201"/>
      <c r="F2" s="1199" t="s">
        <v>578</v>
      </c>
      <c r="G2" s="1200"/>
      <c r="H2" s="1200"/>
      <c r="I2" s="1201"/>
    </row>
    <row r="3" spans="1:9" ht="15.75" customHeight="1" x14ac:dyDescent="0.2">
      <c r="A3" s="1198"/>
      <c r="B3" s="329" t="s">
        <v>423</v>
      </c>
      <c r="C3" s="330" t="s">
        <v>141</v>
      </c>
      <c r="D3" s="330" t="s">
        <v>142</v>
      </c>
      <c r="E3" s="331" t="s">
        <v>143</v>
      </c>
      <c r="F3" s="329" t="s">
        <v>423</v>
      </c>
      <c r="G3" s="330" t="s">
        <v>141</v>
      </c>
      <c r="H3" s="330" t="s">
        <v>142</v>
      </c>
      <c r="I3" s="331" t="s">
        <v>143</v>
      </c>
    </row>
    <row r="4" spans="1:9" s="16" customFormat="1" ht="24" customHeight="1" x14ac:dyDescent="0.2">
      <c r="A4" s="375" t="s">
        <v>579</v>
      </c>
      <c r="B4" s="17">
        <v>3662.99</v>
      </c>
      <c r="C4" s="17">
        <v>4172</v>
      </c>
      <c r="D4" s="17">
        <v>3312</v>
      </c>
      <c r="E4" s="17">
        <v>3739</v>
      </c>
      <c r="F4" s="17">
        <v>3051.23</v>
      </c>
      <c r="G4" s="17">
        <v>3590</v>
      </c>
      <c r="H4" s="17">
        <v>2838</v>
      </c>
      <c r="I4" s="17">
        <v>3414</v>
      </c>
    </row>
    <row r="5" spans="1:9" s="16" customFormat="1" ht="17.25" customHeight="1" x14ac:dyDescent="0.2">
      <c r="A5" s="375" t="s">
        <v>580</v>
      </c>
      <c r="B5" s="18">
        <v>10576</v>
      </c>
      <c r="C5" s="18">
        <v>10951</v>
      </c>
      <c r="D5" s="18">
        <v>7662.5</v>
      </c>
      <c r="E5" s="18">
        <v>8255.52</v>
      </c>
      <c r="F5" s="376">
        <v>3450.3</v>
      </c>
      <c r="G5" s="376">
        <v>3674</v>
      </c>
      <c r="H5" s="376">
        <v>2841.01</v>
      </c>
      <c r="I5" s="574">
        <v>3179.85</v>
      </c>
    </row>
    <row r="6" spans="1:9" x14ac:dyDescent="0.2">
      <c r="A6" s="375" t="s">
        <v>581</v>
      </c>
      <c r="B6" s="18">
        <v>8252.44</v>
      </c>
      <c r="C6" s="18">
        <v>10649.58</v>
      </c>
      <c r="D6" s="18">
        <v>7866.92</v>
      </c>
      <c r="E6" s="18">
        <v>10227.33</v>
      </c>
      <c r="F6" s="18">
        <v>3176.19</v>
      </c>
      <c r="G6" s="18">
        <v>3586.59</v>
      </c>
      <c r="H6" s="18">
        <v>3027.91</v>
      </c>
      <c r="I6" s="18">
        <v>3582.76</v>
      </c>
    </row>
    <row r="7" spans="1:9" x14ac:dyDescent="0.2">
      <c r="A7" s="19">
        <v>43922</v>
      </c>
      <c r="B7" s="20">
        <v>8252.44</v>
      </c>
      <c r="C7" s="20">
        <v>8848.23</v>
      </c>
      <c r="D7" s="20">
        <v>7866.92</v>
      </c>
      <c r="E7" s="20">
        <v>8007.17</v>
      </c>
      <c r="F7" s="20">
        <v>3176.19</v>
      </c>
      <c r="G7" s="20">
        <v>3266.84</v>
      </c>
      <c r="H7" s="20">
        <v>3027.91</v>
      </c>
      <c r="I7" s="20">
        <v>3173.55</v>
      </c>
    </row>
    <row r="8" spans="1:9" x14ac:dyDescent="0.2">
      <c r="A8" s="19">
        <v>43953</v>
      </c>
      <c r="B8" s="20">
        <v>8008.34</v>
      </c>
      <c r="C8" s="20">
        <v>8720.91</v>
      </c>
      <c r="D8" s="20">
        <v>7994.73</v>
      </c>
      <c r="E8" s="20">
        <v>8705.89</v>
      </c>
      <c r="F8" s="20">
        <v>3173.55</v>
      </c>
      <c r="G8" s="20">
        <v>3233.2</v>
      </c>
      <c r="H8" s="20">
        <v>3121.31</v>
      </c>
      <c r="I8" s="20">
        <v>3188.11</v>
      </c>
    </row>
    <row r="9" spans="1:9" x14ac:dyDescent="0.2">
      <c r="A9" s="19">
        <v>43985</v>
      </c>
      <c r="B9" s="20">
        <v>8707.2099999999991</v>
      </c>
      <c r="C9" s="20">
        <v>9102.58</v>
      </c>
      <c r="D9" s="20">
        <v>8664.18</v>
      </c>
      <c r="E9" s="20">
        <v>9089.06</v>
      </c>
      <c r="F9" s="20">
        <v>3188.11</v>
      </c>
      <c r="G9" s="20">
        <v>3343.94</v>
      </c>
      <c r="H9" s="20">
        <v>3187.68</v>
      </c>
      <c r="I9" s="20">
        <v>3238.66</v>
      </c>
    </row>
    <row r="10" spans="1:9" x14ac:dyDescent="0.2">
      <c r="A10" s="19">
        <v>44016</v>
      </c>
      <c r="B10" s="20">
        <v>9090.0400000000009</v>
      </c>
      <c r="C10" s="20">
        <v>10047.24</v>
      </c>
      <c r="D10" s="20">
        <v>8971.64</v>
      </c>
      <c r="E10" s="20">
        <v>10001.06</v>
      </c>
      <c r="F10" s="20">
        <v>3238.66</v>
      </c>
      <c r="G10" s="20">
        <v>3300.47</v>
      </c>
      <c r="H10" s="20">
        <v>3219.8</v>
      </c>
      <c r="I10" s="20">
        <v>3265.1</v>
      </c>
    </row>
    <row r="11" spans="1:9" x14ac:dyDescent="0.2">
      <c r="A11" s="19">
        <v>44048</v>
      </c>
      <c r="B11" s="20">
        <v>10001.56</v>
      </c>
      <c r="C11" s="20">
        <v>10649.58</v>
      </c>
      <c r="D11" s="20">
        <v>9773.19</v>
      </c>
      <c r="E11" s="20">
        <v>10227.33</v>
      </c>
      <c r="F11" s="20">
        <v>3265.1</v>
      </c>
      <c r="G11" s="20">
        <v>3586.59</v>
      </c>
      <c r="H11" s="20">
        <v>3262.37</v>
      </c>
      <c r="I11" s="20">
        <v>3582.76</v>
      </c>
    </row>
    <row r="12" spans="1:9" ht="29.25" customHeight="1" x14ac:dyDescent="0.2">
      <c r="A12" s="377" t="s">
        <v>1077</v>
      </c>
      <c r="B12" s="378"/>
      <c r="C12" s="378"/>
      <c r="D12" s="379"/>
      <c r="E12" s="379"/>
      <c r="F12" s="21"/>
      <c r="G12" s="21"/>
      <c r="H12" s="21"/>
      <c r="I12" s="21"/>
    </row>
    <row r="13" spans="1:9" ht="12.75" hidden="1" customHeight="1" x14ac:dyDescent="0.2">
      <c r="A13" s="1196" t="s">
        <v>987</v>
      </c>
      <c r="B13" s="1196"/>
      <c r="C13" s="1196"/>
      <c r="D13" s="1196"/>
      <c r="E13" s="1196"/>
      <c r="F13" s="1196"/>
      <c r="G13" s="1196"/>
      <c r="H13" s="1196"/>
      <c r="I13" s="1196"/>
    </row>
    <row r="14" spans="1:9" ht="12.75" customHeight="1" x14ac:dyDescent="0.2">
      <c r="A14" s="1196"/>
      <c r="B14" s="1196"/>
      <c r="C14" s="1196"/>
      <c r="D14" s="1196"/>
      <c r="E14" s="1196"/>
      <c r="F14" s="1196"/>
      <c r="G14" s="1196"/>
      <c r="H14" s="1196"/>
      <c r="I14" s="1196"/>
    </row>
    <row r="15" spans="1:9" x14ac:dyDescent="0.2">
      <c r="A15" s="1196" t="s">
        <v>988</v>
      </c>
      <c r="B15" s="1196"/>
      <c r="C15" s="1196"/>
      <c r="D15" s="1196"/>
      <c r="E15" s="1196"/>
      <c r="F15" s="1196"/>
      <c r="G15" s="1196"/>
      <c r="H15" s="1196"/>
      <c r="I15" s="1196"/>
    </row>
    <row r="16" spans="1:9" x14ac:dyDescent="0.2">
      <c r="A16" s="1196"/>
      <c r="B16" s="1196"/>
      <c r="C16" s="1196"/>
      <c r="D16" s="1196"/>
      <c r="E16" s="1196"/>
      <c r="F16" s="1196"/>
      <c r="G16" s="1196"/>
      <c r="H16" s="1196"/>
      <c r="I16" s="1196"/>
    </row>
    <row r="17" spans="1:9" s="16" customFormat="1" ht="15.75" customHeight="1" x14ac:dyDescent="0.2">
      <c r="A17" s="22" t="s">
        <v>491</v>
      </c>
      <c r="B17" s="380"/>
      <c r="C17" s="380"/>
      <c r="D17" s="21"/>
      <c r="E17" s="21" t="s">
        <v>574</v>
      </c>
      <c r="F17" s="21"/>
      <c r="G17" s="21"/>
      <c r="H17" s="21" t="s">
        <v>574</v>
      </c>
      <c r="I17" s="21"/>
    </row>
    <row r="18" spans="1:9" s="16" customFormat="1" x14ac:dyDescent="0.2">
      <c r="A18" s="21"/>
      <c r="B18" s="23"/>
      <c r="C18" s="21"/>
      <c r="D18" s="21"/>
      <c r="E18" s="21"/>
      <c r="F18" s="21"/>
      <c r="G18" s="21"/>
      <c r="H18" s="21"/>
      <c r="I18" s="21"/>
    </row>
    <row r="21" spans="1:9" x14ac:dyDescent="0.2">
      <c r="G21" s="5" t="s">
        <v>574</v>
      </c>
    </row>
  </sheetData>
  <mergeCells count="6">
    <mergeCell ref="A15:I16"/>
    <mergeCell ref="A2:A3"/>
    <mergeCell ref="B2:E2"/>
    <mergeCell ref="F2:I2"/>
    <mergeCell ref="A1:I1"/>
    <mergeCell ref="A13:I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selection activeCell="G31" sqref="G31"/>
    </sheetView>
  </sheetViews>
  <sheetFormatPr defaultRowHeight="12.75" x14ac:dyDescent="0.2"/>
  <cols>
    <col min="1" max="1" width="9.140625" style="5" customWidth="1"/>
    <col min="2" max="2" width="7.140625" style="5" customWidth="1"/>
    <col min="3" max="3" width="11.28515625" style="5" bestFit="1" customWidth="1"/>
    <col min="4" max="5" width="10" style="5" customWidth="1"/>
    <col min="6" max="6" width="9.5703125" style="5" customWidth="1"/>
    <col min="7" max="7" width="11.140625" style="5" customWidth="1"/>
    <col min="8" max="8" width="10.7109375" style="5" customWidth="1"/>
    <col min="9" max="9" width="9.5703125" style="5" customWidth="1"/>
    <col min="10" max="10" width="12.5703125" style="5" customWidth="1"/>
    <col min="11" max="11" width="8.85546875" style="5" customWidth="1"/>
    <col min="12" max="12" width="11.140625" style="5" customWidth="1"/>
    <col min="13" max="13" width="10.140625" style="5" customWidth="1"/>
    <col min="14" max="14" width="10.42578125" style="5" customWidth="1"/>
    <col min="15" max="15" width="10.42578125" style="337" customWidth="1"/>
    <col min="16" max="16" width="12.42578125" style="5" bestFit="1" customWidth="1"/>
    <col min="17" max="17" width="8.5703125" style="5" customWidth="1"/>
    <col min="18" max="18" width="9.140625" style="5"/>
    <col min="19" max="19" width="8.140625" style="5" bestFit="1" customWidth="1"/>
    <col min="20" max="16384" width="9.140625" style="5"/>
  </cols>
  <sheetData>
    <row r="1" spans="1:21" s="328" customFormat="1" ht="15" x14ac:dyDescent="0.25">
      <c r="A1" s="1203" t="s">
        <v>913</v>
      </c>
      <c r="B1" s="1203"/>
      <c r="C1" s="1203"/>
      <c r="D1" s="1203"/>
      <c r="E1" s="1203"/>
      <c r="F1" s="1203"/>
      <c r="G1" s="1203"/>
      <c r="H1" s="1203"/>
      <c r="I1" s="1203"/>
      <c r="J1" s="1203"/>
      <c r="K1" s="1203"/>
      <c r="L1" s="1203"/>
      <c r="M1" s="1203"/>
      <c r="N1" s="1203"/>
      <c r="O1" s="1203"/>
      <c r="P1" s="1203"/>
      <c r="Q1" s="1203"/>
      <c r="R1" s="5"/>
    </row>
    <row r="2" spans="1:21" s="328" customFormat="1" ht="15" x14ac:dyDescent="0.25">
      <c r="A2" s="1204" t="s">
        <v>479</v>
      </c>
      <c r="B2" s="1204"/>
      <c r="C2" s="1204"/>
      <c r="D2" s="1204"/>
      <c r="E2" s="1204"/>
      <c r="F2" s="1204"/>
      <c r="G2" s="1204"/>
      <c r="H2" s="1204"/>
      <c r="I2" s="1204"/>
      <c r="J2" s="1204"/>
      <c r="K2" s="1204"/>
      <c r="L2" s="1204"/>
      <c r="M2" s="1204"/>
      <c r="N2" s="1204"/>
      <c r="O2" s="1204"/>
      <c r="P2" s="1204"/>
      <c r="Q2" s="1204"/>
      <c r="R2" s="1204"/>
    </row>
    <row r="3" spans="1:21" s="332" customFormat="1" ht="27.75" customHeight="1" x14ac:dyDescent="0.2">
      <c r="A3" s="1205" t="s">
        <v>424</v>
      </c>
      <c r="B3" s="1205" t="s">
        <v>496</v>
      </c>
      <c r="C3" s="1207" t="s">
        <v>481</v>
      </c>
      <c r="D3" s="1209"/>
      <c r="E3" s="1208"/>
      <c r="F3" s="1207" t="s">
        <v>492</v>
      </c>
      <c r="G3" s="1209"/>
      <c r="H3" s="1208"/>
      <c r="I3" s="1207" t="s">
        <v>486</v>
      </c>
      <c r="J3" s="1209"/>
      <c r="K3" s="1208"/>
      <c r="L3" s="1207" t="s">
        <v>484</v>
      </c>
      <c r="M3" s="1209"/>
      <c r="N3" s="1208"/>
      <c r="O3" s="1207" t="s">
        <v>1086</v>
      </c>
      <c r="P3" s="1209"/>
      <c r="Q3" s="1208"/>
      <c r="R3" s="1207" t="s">
        <v>67</v>
      </c>
      <c r="S3" s="1208"/>
      <c r="T3" s="1207" t="s">
        <v>499</v>
      </c>
      <c r="U3" s="1208"/>
    </row>
    <row r="4" spans="1:21" s="332" customFormat="1" ht="38.25" customHeight="1" x14ac:dyDescent="0.2">
      <c r="A4" s="1206"/>
      <c r="B4" s="1206"/>
      <c r="C4" s="333" t="s">
        <v>493</v>
      </c>
      <c r="D4" s="333" t="s">
        <v>498</v>
      </c>
      <c r="E4" s="334" t="s">
        <v>989</v>
      </c>
      <c r="F4" s="333" t="s">
        <v>493</v>
      </c>
      <c r="G4" s="333" t="s">
        <v>498</v>
      </c>
      <c r="H4" s="333" t="s">
        <v>989</v>
      </c>
      <c r="I4" s="333" t="s">
        <v>493</v>
      </c>
      <c r="J4" s="333" t="s">
        <v>498</v>
      </c>
      <c r="K4" s="333" t="s">
        <v>989</v>
      </c>
      <c r="L4" s="333" t="s">
        <v>582</v>
      </c>
      <c r="M4" s="333" t="s">
        <v>498</v>
      </c>
      <c r="N4" s="333" t="s">
        <v>989</v>
      </c>
      <c r="O4" s="333" t="s">
        <v>1087</v>
      </c>
      <c r="P4" s="333" t="s">
        <v>498</v>
      </c>
      <c r="Q4" s="333" t="s">
        <v>1088</v>
      </c>
      <c r="R4" s="333" t="s">
        <v>498</v>
      </c>
      <c r="S4" s="333" t="s">
        <v>989</v>
      </c>
      <c r="T4" s="333" t="s">
        <v>498</v>
      </c>
      <c r="U4" s="354" t="s">
        <v>990</v>
      </c>
    </row>
    <row r="5" spans="1:21" s="16" customFormat="1" x14ac:dyDescent="0.2">
      <c r="A5" s="24" t="s">
        <v>72</v>
      </c>
      <c r="B5" s="25">
        <v>259</v>
      </c>
      <c r="C5" s="25">
        <v>11353.453030000001</v>
      </c>
      <c r="D5" s="25">
        <v>1789350</v>
      </c>
      <c r="E5" s="25">
        <v>100919.4925252</v>
      </c>
      <c r="F5" s="25">
        <v>54812.698150000004</v>
      </c>
      <c r="G5" s="25">
        <v>37596650</v>
      </c>
      <c r="H5" s="25">
        <v>1568294.4711345003</v>
      </c>
      <c r="I5" s="25">
        <v>267.94053898599998</v>
      </c>
      <c r="J5" s="25">
        <v>50829084</v>
      </c>
      <c r="K5" s="25">
        <v>2915533.5630957996</v>
      </c>
      <c r="L5" s="25">
        <v>1188816.1945911769</v>
      </c>
      <c r="M5" s="25">
        <v>205480778</v>
      </c>
      <c r="N5" s="25">
        <v>3813027.4302929998</v>
      </c>
      <c r="O5" s="25" t="s">
        <v>596</v>
      </c>
      <c r="P5" s="25" t="s">
        <v>596</v>
      </c>
      <c r="Q5" s="25" t="s">
        <v>596</v>
      </c>
      <c r="R5" s="25">
        <v>295695862</v>
      </c>
      <c r="S5" s="25">
        <v>8397774.9570485</v>
      </c>
      <c r="T5" s="25">
        <v>148505</v>
      </c>
      <c r="U5" s="25">
        <v>11002.5757954</v>
      </c>
    </row>
    <row r="6" spans="1:21" s="16" customFormat="1" x14ac:dyDescent="0.2">
      <c r="A6" s="24" t="s">
        <v>75</v>
      </c>
      <c r="B6" s="25">
        <f>SUM(B7:B11)</f>
        <v>105</v>
      </c>
      <c r="C6" s="25">
        <f t="shared" ref="C6:L6" si="0">SUM(C7:C11)</f>
        <v>3745.4639699999998</v>
      </c>
      <c r="D6" s="25">
        <f t="shared" si="0"/>
        <v>444725</v>
      </c>
      <c r="E6" s="25">
        <f t="shared" si="0"/>
        <v>27247.679073600008</v>
      </c>
      <c r="F6" s="25">
        <f t="shared" si="0"/>
        <v>14413.476999999999</v>
      </c>
      <c r="G6" s="25">
        <f t="shared" si="0"/>
        <v>6132905</v>
      </c>
      <c r="H6" s="25">
        <f t="shared" si="0"/>
        <v>539587.79415500001</v>
      </c>
      <c r="I6" s="25">
        <f t="shared" si="0"/>
        <v>188.05717684000001</v>
      </c>
      <c r="J6" s="25">
        <f t="shared" si="0"/>
        <v>47870468</v>
      </c>
      <c r="K6" s="25">
        <f t="shared" si="0"/>
        <v>1991708.0448609001</v>
      </c>
      <c r="L6" s="25">
        <f t="shared" si="0"/>
        <v>184397.98357418002</v>
      </c>
      <c r="M6" s="25">
        <f>SUM(M7:M11)</f>
        <v>30016902</v>
      </c>
      <c r="N6" s="25">
        <f t="shared" ref="N6:S6" si="1">SUM(N7:N11)</f>
        <v>614918.66729500005</v>
      </c>
      <c r="O6" s="25">
        <f t="shared" si="1"/>
        <v>26.303999999999998</v>
      </c>
      <c r="P6" s="25">
        <f t="shared" si="1"/>
        <v>26304</v>
      </c>
      <c r="Q6" s="25">
        <f t="shared" si="1"/>
        <v>2119.6345099999999</v>
      </c>
      <c r="R6" s="25">
        <f t="shared" si="1"/>
        <v>84491304</v>
      </c>
      <c r="S6" s="25">
        <f t="shared" si="1"/>
        <v>3175581.8198945001</v>
      </c>
      <c r="T6" s="25">
        <f>T11</f>
        <v>164840</v>
      </c>
      <c r="U6" s="25">
        <f>U11</f>
        <v>17478.619636200001</v>
      </c>
    </row>
    <row r="7" spans="1:21" s="16" customFormat="1" x14ac:dyDescent="0.2">
      <c r="A7" s="26">
        <v>43922</v>
      </c>
      <c r="B7" s="27">
        <v>18</v>
      </c>
      <c r="C7" s="27">
        <v>517.98455999999999</v>
      </c>
      <c r="D7" s="27">
        <v>66294</v>
      </c>
      <c r="E7" s="381">
        <v>3671.8557304000001</v>
      </c>
      <c r="F7" s="27">
        <v>1396.8564999999999</v>
      </c>
      <c r="G7" s="27">
        <v>1107524</v>
      </c>
      <c r="H7" s="27">
        <v>43536.21014749998</v>
      </c>
      <c r="I7" s="27">
        <v>12.250992582999997</v>
      </c>
      <c r="J7" s="27">
        <v>3589671</v>
      </c>
      <c r="K7" s="27">
        <v>143017.30427060003</v>
      </c>
      <c r="L7" s="27">
        <v>54865.717030205</v>
      </c>
      <c r="M7" s="27">
        <v>5858278</v>
      </c>
      <c r="N7" s="27">
        <v>91621.074682499981</v>
      </c>
      <c r="O7" s="27" t="s">
        <v>596</v>
      </c>
      <c r="P7" s="27" t="s">
        <v>596</v>
      </c>
      <c r="Q7" s="27" t="s">
        <v>596</v>
      </c>
      <c r="R7" s="27">
        <v>10621767</v>
      </c>
      <c r="S7" s="27">
        <v>281846.444831</v>
      </c>
      <c r="T7" s="27">
        <v>122686</v>
      </c>
      <c r="U7" s="27">
        <v>11614.037363900001</v>
      </c>
    </row>
    <row r="8" spans="1:21" s="335" customFormat="1" x14ac:dyDescent="0.2">
      <c r="A8" s="26">
        <v>43953</v>
      </c>
      <c r="B8" s="27">
        <v>21</v>
      </c>
      <c r="C8" s="27">
        <v>617.41380000000015</v>
      </c>
      <c r="D8" s="27">
        <v>76863</v>
      </c>
      <c r="E8" s="381">
        <v>4106.3184176000004</v>
      </c>
      <c r="F8" s="27">
        <v>2275.9254999999998</v>
      </c>
      <c r="G8" s="27">
        <v>1497418</v>
      </c>
      <c r="H8" s="27">
        <v>79117.77099249998</v>
      </c>
      <c r="I8" s="27">
        <v>27.946811002000004</v>
      </c>
      <c r="J8" s="27">
        <v>7175006</v>
      </c>
      <c r="K8" s="27">
        <v>296836.62684469996</v>
      </c>
      <c r="L8" s="27">
        <v>37857.340248795001</v>
      </c>
      <c r="M8" s="27">
        <v>6228088</v>
      </c>
      <c r="N8" s="27">
        <v>118996.56378499998</v>
      </c>
      <c r="O8" s="27" t="s">
        <v>596</v>
      </c>
      <c r="P8" s="27" t="s">
        <v>596</v>
      </c>
      <c r="Q8" s="27" t="s">
        <v>596</v>
      </c>
      <c r="R8" s="27">
        <v>14977375</v>
      </c>
      <c r="S8" s="27">
        <v>499057.28003979998</v>
      </c>
      <c r="T8" s="27">
        <v>135281</v>
      </c>
      <c r="U8" s="27">
        <v>14295.7603913</v>
      </c>
    </row>
    <row r="9" spans="1:21" s="335" customFormat="1" x14ac:dyDescent="0.2">
      <c r="A9" s="26">
        <v>43985</v>
      </c>
      <c r="B9" s="27">
        <v>22</v>
      </c>
      <c r="C9" s="27">
        <v>877.94938000000013</v>
      </c>
      <c r="D9" s="27">
        <v>104714</v>
      </c>
      <c r="E9" s="381">
        <v>6367.6581902000007</v>
      </c>
      <c r="F9" s="27">
        <v>3261.317500000001</v>
      </c>
      <c r="G9" s="27">
        <v>1057395</v>
      </c>
      <c r="H9" s="27">
        <v>115127.8131625</v>
      </c>
      <c r="I9" s="27">
        <v>37.021260684000005</v>
      </c>
      <c r="J9" s="27">
        <v>9153415</v>
      </c>
      <c r="K9" s="27">
        <v>364906.40945049998</v>
      </c>
      <c r="L9" s="27">
        <v>39902.8655172</v>
      </c>
      <c r="M9" s="27">
        <v>6570596</v>
      </c>
      <c r="N9" s="27">
        <v>143533.84207250003</v>
      </c>
      <c r="O9" s="27" t="s">
        <v>596</v>
      </c>
      <c r="P9" s="27" t="s">
        <v>596</v>
      </c>
      <c r="Q9" s="27" t="s">
        <v>596</v>
      </c>
      <c r="R9" s="27">
        <v>16886120</v>
      </c>
      <c r="S9" s="27">
        <v>629935.72287569998</v>
      </c>
      <c r="T9" s="27">
        <v>152305</v>
      </c>
      <c r="U9" s="27">
        <v>14749.869857399999</v>
      </c>
    </row>
    <row r="10" spans="1:21" x14ac:dyDescent="0.2">
      <c r="A10" s="26">
        <v>44016</v>
      </c>
      <c r="B10" s="27">
        <v>23</v>
      </c>
      <c r="C10" s="27">
        <v>989.46590000000015</v>
      </c>
      <c r="D10" s="27">
        <v>114651</v>
      </c>
      <c r="E10" s="381">
        <v>7277.3962512000026</v>
      </c>
      <c r="F10" s="27">
        <v>3745.4299999999989</v>
      </c>
      <c r="G10" s="27">
        <v>1253701</v>
      </c>
      <c r="H10" s="27">
        <v>149118.7076275</v>
      </c>
      <c r="I10" s="27">
        <v>57.357698916999993</v>
      </c>
      <c r="J10" s="27">
        <v>13030913</v>
      </c>
      <c r="K10" s="27">
        <v>559967.59815910039</v>
      </c>
      <c r="L10" s="27">
        <v>30250.286932489998</v>
      </c>
      <c r="M10" s="27">
        <v>6432779</v>
      </c>
      <c r="N10" s="27">
        <v>137758.02345750001</v>
      </c>
      <c r="O10" s="27" t="s">
        <v>596</v>
      </c>
      <c r="P10" s="27" t="s">
        <v>596</v>
      </c>
      <c r="Q10" s="27" t="s">
        <v>596</v>
      </c>
      <c r="R10" s="27">
        <v>20832044</v>
      </c>
      <c r="S10" s="27">
        <v>854121.72549530037</v>
      </c>
      <c r="T10" s="27">
        <v>144727</v>
      </c>
      <c r="U10" s="27">
        <v>15233.6824719</v>
      </c>
    </row>
    <row r="11" spans="1:21" x14ac:dyDescent="0.2">
      <c r="A11" s="26">
        <v>44048</v>
      </c>
      <c r="B11" s="27">
        <v>21</v>
      </c>
      <c r="C11" s="27">
        <v>742.65032999999971</v>
      </c>
      <c r="D11" s="27">
        <v>82203</v>
      </c>
      <c r="E11" s="381">
        <v>5824.4504842000024</v>
      </c>
      <c r="F11" s="27">
        <v>3733.9474999999998</v>
      </c>
      <c r="G11" s="27">
        <v>1216867</v>
      </c>
      <c r="H11" s="27">
        <v>152687.29222500001</v>
      </c>
      <c r="I11" s="27">
        <v>53.480413654000024</v>
      </c>
      <c r="J11" s="27">
        <v>14921463</v>
      </c>
      <c r="K11" s="27">
        <v>626980.10613599978</v>
      </c>
      <c r="L11" s="27">
        <v>21521.773845489999</v>
      </c>
      <c r="M11" s="27">
        <v>4927161</v>
      </c>
      <c r="N11" s="27">
        <v>123009.16329750004</v>
      </c>
      <c r="O11" s="27">
        <v>26.303999999999998</v>
      </c>
      <c r="P11" s="27">
        <v>26304</v>
      </c>
      <c r="Q11" s="27">
        <v>2119.6345099999999</v>
      </c>
      <c r="R11" s="27">
        <v>21173998</v>
      </c>
      <c r="S11" s="27">
        <v>910620.6466526998</v>
      </c>
      <c r="T11" s="27">
        <v>164840</v>
      </c>
      <c r="U11" s="27">
        <v>17478.619636200001</v>
      </c>
    </row>
    <row r="12" spans="1:21" ht="24" customHeight="1" x14ac:dyDescent="0.2">
      <c r="A12" s="28"/>
      <c r="B12" s="382"/>
      <c r="C12" s="382"/>
      <c r="D12" s="382"/>
      <c r="E12" s="383"/>
      <c r="F12" s="382"/>
      <c r="G12" s="382"/>
      <c r="H12" s="384"/>
      <c r="I12" s="382"/>
      <c r="J12" s="382"/>
      <c r="K12" s="384"/>
      <c r="L12" s="382"/>
      <c r="M12" s="382"/>
      <c r="N12" s="382"/>
      <c r="O12" s="382"/>
      <c r="P12" s="382"/>
      <c r="Q12" s="382"/>
      <c r="R12" s="382"/>
    </row>
    <row r="13" spans="1:21" ht="12.75" customHeight="1" x14ac:dyDescent="0.2">
      <c r="A13" s="28"/>
      <c r="B13" s="29"/>
      <c r="C13" s="29"/>
      <c r="D13" s="29"/>
      <c r="E13" s="29"/>
      <c r="F13" s="29"/>
      <c r="G13" s="29"/>
      <c r="H13" s="29"/>
      <c r="I13" s="29"/>
      <c r="J13" s="29"/>
      <c r="K13" s="29"/>
      <c r="L13" s="29"/>
      <c r="M13" s="29"/>
      <c r="N13" s="29"/>
      <c r="O13" s="29"/>
      <c r="P13" s="29"/>
      <c r="Q13" s="29"/>
      <c r="R13" s="29"/>
    </row>
    <row r="14" spans="1:21" x14ac:dyDescent="0.2">
      <c r="A14" s="1210" t="s">
        <v>480</v>
      </c>
      <c r="B14" s="1211"/>
      <c r="C14" s="1211"/>
      <c r="D14" s="1211"/>
      <c r="E14" s="1211"/>
      <c r="F14" s="1211"/>
      <c r="G14" s="1211"/>
      <c r="H14" s="1211"/>
      <c r="I14" s="1211"/>
      <c r="J14" s="1211"/>
      <c r="K14" s="1211"/>
      <c r="L14" s="1211"/>
      <c r="M14" s="1211"/>
      <c r="N14" s="1211"/>
      <c r="O14" s="1211"/>
      <c r="P14" s="1211"/>
      <c r="Q14" s="1211"/>
      <c r="R14" s="1212"/>
    </row>
    <row r="15" spans="1:21" ht="12.75" customHeight="1" x14ac:dyDescent="0.2">
      <c r="A15" s="1213" t="s">
        <v>583</v>
      </c>
      <c r="B15" s="1213" t="s">
        <v>496</v>
      </c>
      <c r="C15" s="1216" t="s">
        <v>492</v>
      </c>
      <c r="D15" s="1217"/>
      <c r="E15" s="1217"/>
      <c r="F15" s="1218"/>
      <c r="G15" s="1216" t="s">
        <v>486</v>
      </c>
      <c r="H15" s="1217"/>
      <c r="I15" s="1217"/>
      <c r="J15" s="1218"/>
      <c r="K15" s="1216" t="s">
        <v>484</v>
      </c>
      <c r="L15" s="1217"/>
      <c r="M15" s="1217"/>
      <c r="N15" s="1218"/>
      <c r="O15" s="1216" t="s">
        <v>67</v>
      </c>
      <c r="P15" s="1218"/>
      <c r="Q15" s="1216" t="s">
        <v>499</v>
      </c>
      <c r="R15" s="1218"/>
    </row>
    <row r="16" spans="1:21" ht="12.75" customHeight="1" x14ac:dyDescent="0.2">
      <c r="A16" s="1214"/>
      <c r="B16" s="1214"/>
      <c r="C16" s="1219" t="s">
        <v>991</v>
      </c>
      <c r="D16" s="1220"/>
      <c r="E16" s="1219" t="s">
        <v>992</v>
      </c>
      <c r="F16" s="1220"/>
      <c r="G16" s="1219" t="s">
        <v>991</v>
      </c>
      <c r="H16" s="1220"/>
      <c r="I16" s="1219" t="s">
        <v>992</v>
      </c>
      <c r="J16" s="1220"/>
      <c r="K16" s="1219" t="s">
        <v>991</v>
      </c>
      <c r="L16" s="1220"/>
      <c r="M16" s="1219" t="s">
        <v>992</v>
      </c>
      <c r="N16" s="1220"/>
      <c r="O16" s="1213" t="s">
        <v>498</v>
      </c>
      <c r="P16" s="1205" t="s">
        <v>993</v>
      </c>
      <c r="Q16" s="1213" t="s">
        <v>498</v>
      </c>
      <c r="R16" s="1213" t="s">
        <v>994</v>
      </c>
    </row>
    <row r="17" spans="1:18" ht="38.25" x14ac:dyDescent="0.2">
      <c r="A17" s="1215"/>
      <c r="B17" s="1215"/>
      <c r="C17" s="351" t="s">
        <v>498</v>
      </c>
      <c r="D17" s="334" t="s">
        <v>989</v>
      </c>
      <c r="E17" s="351" t="s">
        <v>498</v>
      </c>
      <c r="F17" s="334" t="s">
        <v>989</v>
      </c>
      <c r="G17" s="351" t="s">
        <v>498</v>
      </c>
      <c r="H17" s="334" t="s">
        <v>989</v>
      </c>
      <c r="I17" s="351" t="s">
        <v>498</v>
      </c>
      <c r="J17" s="334" t="s">
        <v>989</v>
      </c>
      <c r="K17" s="351" t="s">
        <v>498</v>
      </c>
      <c r="L17" s="334" t="s">
        <v>989</v>
      </c>
      <c r="M17" s="351" t="s">
        <v>498</v>
      </c>
      <c r="N17" s="334" t="s">
        <v>989</v>
      </c>
      <c r="O17" s="1215"/>
      <c r="P17" s="1206"/>
      <c r="Q17" s="1215"/>
      <c r="R17" s="1215"/>
    </row>
    <row r="18" spans="1:18" x14ac:dyDescent="0.2">
      <c r="A18" s="24" t="s">
        <v>72</v>
      </c>
      <c r="B18" s="25">
        <v>259</v>
      </c>
      <c r="C18" s="25">
        <v>18146</v>
      </c>
      <c r="D18" s="25">
        <v>1293.2336039999998</v>
      </c>
      <c r="E18" s="25">
        <v>12977</v>
      </c>
      <c r="F18" s="25">
        <v>969.92868200000009</v>
      </c>
      <c r="G18" s="25">
        <v>251533</v>
      </c>
      <c r="H18" s="25">
        <v>74410.1388935</v>
      </c>
      <c r="I18" s="25">
        <v>278935</v>
      </c>
      <c r="J18" s="25">
        <v>90244.629649500013</v>
      </c>
      <c r="K18" s="25">
        <v>1729784</v>
      </c>
      <c r="L18" s="25">
        <v>69961.987244000004</v>
      </c>
      <c r="M18" s="25">
        <v>1393470</v>
      </c>
      <c r="N18" s="25">
        <v>54862.742491999998</v>
      </c>
      <c r="O18" s="25">
        <v>3684845</v>
      </c>
      <c r="P18" s="25">
        <v>291742.67056500004</v>
      </c>
      <c r="Q18" s="25">
        <v>11844</v>
      </c>
      <c r="R18" s="25">
        <v>698.07970150000006</v>
      </c>
    </row>
    <row r="19" spans="1:18" x14ac:dyDescent="0.2">
      <c r="A19" s="24" t="s">
        <v>75</v>
      </c>
      <c r="B19" s="30">
        <f>SUM(B20:B24)</f>
        <v>105</v>
      </c>
      <c r="C19" s="30">
        <f t="shared" ref="C19:M19" si="2">SUM(C20:C24)</f>
        <v>148</v>
      </c>
      <c r="D19" s="30">
        <f t="shared" si="2"/>
        <v>18.010798999999999</v>
      </c>
      <c r="E19" s="30">
        <f t="shared" si="2"/>
        <v>301</v>
      </c>
      <c r="F19" s="30">
        <f t="shared" si="2"/>
        <v>30.874850500000001</v>
      </c>
      <c r="G19" s="30">
        <f t="shared" si="2"/>
        <v>80007</v>
      </c>
      <c r="H19" s="30">
        <f t="shared" si="2"/>
        <v>28062.266567000002</v>
      </c>
      <c r="I19" s="30">
        <f t="shared" si="2"/>
        <v>132364</v>
      </c>
      <c r="J19" s="30">
        <f t="shared" si="2"/>
        <v>45174.967370999999</v>
      </c>
      <c r="K19" s="30">
        <f t="shared" si="2"/>
        <v>337735</v>
      </c>
      <c r="L19" s="30">
        <f t="shared" si="2"/>
        <v>9201.3936150000009</v>
      </c>
      <c r="M19" s="30">
        <f t="shared" si="2"/>
        <v>289242</v>
      </c>
      <c r="N19" s="30">
        <f>SUM(N20:N24)</f>
        <v>7260.8446409999997</v>
      </c>
      <c r="O19" s="30">
        <f t="shared" ref="O19:P19" si="3">SUM(O20:O24)</f>
        <v>839797</v>
      </c>
      <c r="P19" s="30">
        <f t="shared" si="3"/>
        <v>89748.357843499994</v>
      </c>
      <c r="Q19" s="30">
        <f>Q24</f>
        <v>9062</v>
      </c>
      <c r="R19" s="30">
        <f>R24</f>
        <v>3026.3053569999997</v>
      </c>
    </row>
    <row r="20" spans="1:18" x14ac:dyDescent="0.2">
      <c r="A20" s="26">
        <v>43922</v>
      </c>
      <c r="B20" s="27">
        <v>18</v>
      </c>
      <c r="C20" s="27">
        <v>3</v>
      </c>
      <c r="D20" s="27">
        <v>0.32998</v>
      </c>
      <c r="E20" s="27">
        <v>9</v>
      </c>
      <c r="F20" s="27">
        <v>0.89101249999999999</v>
      </c>
      <c r="G20" s="27">
        <v>6999</v>
      </c>
      <c r="H20" s="27">
        <v>1968.6774660000001</v>
      </c>
      <c r="I20" s="27">
        <v>10944</v>
      </c>
      <c r="J20" s="27">
        <v>3679.8237015</v>
      </c>
      <c r="K20" s="27">
        <v>90838</v>
      </c>
      <c r="L20" s="27">
        <v>1914.003608</v>
      </c>
      <c r="M20" s="27">
        <v>55438</v>
      </c>
      <c r="N20" s="27">
        <v>933.48083799999995</v>
      </c>
      <c r="O20" s="27">
        <v>164231</v>
      </c>
      <c r="P20" s="27">
        <v>8497.2066059999997</v>
      </c>
      <c r="Q20" s="27">
        <v>11690</v>
      </c>
      <c r="R20" s="27">
        <v>1651.0206595</v>
      </c>
    </row>
    <row r="21" spans="1:18" x14ac:dyDescent="0.2">
      <c r="A21" s="26">
        <v>43953</v>
      </c>
      <c r="B21" s="27">
        <v>21</v>
      </c>
      <c r="C21" s="27">
        <v>31</v>
      </c>
      <c r="D21" s="27">
        <v>3.2268599999999998</v>
      </c>
      <c r="E21" s="27">
        <v>120</v>
      </c>
      <c r="F21" s="27">
        <v>11.252795000000001</v>
      </c>
      <c r="G21" s="27">
        <v>11114</v>
      </c>
      <c r="H21" s="27">
        <v>4286.8298429999995</v>
      </c>
      <c r="I21" s="27">
        <v>22893</v>
      </c>
      <c r="J21" s="27">
        <v>8974.6587314999997</v>
      </c>
      <c r="K21" s="27">
        <v>62769</v>
      </c>
      <c r="L21" s="27">
        <v>1473.6085619999999</v>
      </c>
      <c r="M21" s="27">
        <v>65421</v>
      </c>
      <c r="N21" s="27">
        <v>1300.1379899999999</v>
      </c>
      <c r="O21" s="27">
        <v>162348</v>
      </c>
      <c r="P21" s="27">
        <v>16049.714781499999</v>
      </c>
      <c r="Q21" s="27">
        <v>7927</v>
      </c>
      <c r="R21" s="27">
        <v>816.22000949999995</v>
      </c>
    </row>
    <row r="22" spans="1:18" x14ac:dyDescent="0.2">
      <c r="A22" s="26">
        <v>43985</v>
      </c>
      <c r="B22" s="27">
        <v>22</v>
      </c>
      <c r="C22" s="27">
        <v>11</v>
      </c>
      <c r="D22" s="27">
        <v>1.2382219999999999</v>
      </c>
      <c r="E22" s="27">
        <v>15</v>
      </c>
      <c r="F22" s="27">
        <v>1.6099969999999999</v>
      </c>
      <c r="G22" s="27">
        <v>14448</v>
      </c>
      <c r="H22" s="27">
        <v>4216.118058</v>
      </c>
      <c r="I22" s="27">
        <v>19882</v>
      </c>
      <c r="J22" s="27">
        <v>6425.0760920000002</v>
      </c>
      <c r="K22" s="27">
        <v>77698</v>
      </c>
      <c r="L22" s="27">
        <v>2375.3497889999999</v>
      </c>
      <c r="M22" s="27">
        <v>74545</v>
      </c>
      <c r="N22" s="27">
        <v>2119.2725380000002</v>
      </c>
      <c r="O22" s="27">
        <v>186599</v>
      </c>
      <c r="P22" s="27">
        <v>15138.664696</v>
      </c>
      <c r="Q22" s="27">
        <v>7860</v>
      </c>
      <c r="R22" s="27">
        <v>1559.11</v>
      </c>
    </row>
    <row r="23" spans="1:18" x14ac:dyDescent="0.2">
      <c r="A23" s="26">
        <v>44016</v>
      </c>
      <c r="B23" s="27">
        <v>23</v>
      </c>
      <c r="C23" s="27">
        <v>52</v>
      </c>
      <c r="D23" s="27">
        <v>6.4820539999999998</v>
      </c>
      <c r="E23" s="27">
        <v>114</v>
      </c>
      <c r="F23" s="27">
        <v>13.358575999999999</v>
      </c>
      <c r="G23" s="27">
        <v>16126</v>
      </c>
      <c r="H23" s="27">
        <v>5916.5598620000001</v>
      </c>
      <c r="I23" s="27">
        <v>33590</v>
      </c>
      <c r="J23" s="27">
        <v>11775.034136999999</v>
      </c>
      <c r="K23" s="27">
        <v>54977</v>
      </c>
      <c r="L23" s="27">
        <v>1749.6879269999999</v>
      </c>
      <c r="M23" s="27">
        <v>52671</v>
      </c>
      <c r="N23" s="27">
        <v>1603.4092559999999</v>
      </c>
      <c r="O23" s="27">
        <v>157530</v>
      </c>
      <c r="P23" s="27">
        <v>21064.531812000001</v>
      </c>
      <c r="Q23" s="27">
        <v>7882</v>
      </c>
      <c r="R23" s="27">
        <v>1184.07</v>
      </c>
    </row>
    <row r="24" spans="1:18" x14ac:dyDescent="0.2">
      <c r="A24" s="26">
        <v>44048</v>
      </c>
      <c r="B24" s="27">
        <v>21</v>
      </c>
      <c r="C24" s="27">
        <v>51</v>
      </c>
      <c r="D24" s="27">
        <v>6.7336830000000001</v>
      </c>
      <c r="E24" s="27">
        <v>43</v>
      </c>
      <c r="F24" s="27">
        <v>3.76247</v>
      </c>
      <c r="G24" s="27">
        <v>31320</v>
      </c>
      <c r="H24" s="27">
        <v>11674.081338</v>
      </c>
      <c r="I24" s="27">
        <v>45055</v>
      </c>
      <c r="J24" s="27">
        <v>14320.374709</v>
      </c>
      <c r="K24" s="27">
        <v>51453</v>
      </c>
      <c r="L24" s="27">
        <v>1688.743729</v>
      </c>
      <c r="M24" s="27">
        <v>41167</v>
      </c>
      <c r="N24" s="27">
        <v>1304.5440189999999</v>
      </c>
      <c r="O24" s="27">
        <v>169089</v>
      </c>
      <c r="P24" s="27">
        <v>28998.239947999999</v>
      </c>
      <c r="Q24" s="27">
        <v>9062</v>
      </c>
      <c r="R24" s="27">
        <v>3026.3053569999997</v>
      </c>
    </row>
    <row r="25" spans="1:18" x14ac:dyDescent="0.2">
      <c r="A25" s="377" t="s">
        <v>1077</v>
      </c>
      <c r="B25" s="377"/>
      <c r="C25" s="385"/>
      <c r="D25" s="385"/>
      <c r="E25" s="385"/>
      <c r="F25" s="385"/>
      <c r="G25" s="385"/>
      <c r="H25" s="385"/>
      <c r="I25" s="385"/>
      <c r="J25" s="385"/>
      <c r="K25" s="385"/>
      <c r="L25" s="385"/>
      <c r="M25" s="385"/>
      <c r="N25" s="385"/>
      <c r="O25" s="385"/>
      <c r="P25" s="385"/>
      <c r="Q25" s="377"/>
      <c r="R25" s="377"/>
    </row>
    <row r="26" spans="1:18" x14ac:dyDescent="0.2">
      <c r="A26" s="377" t="s">
        <v>995</v>
      </c>
      <c r="B26" s="377"/>
      <c r="C26" s="377"/>
      <c r="D26" s="377"/>
      <c r="E26" s="377"/>
      <c r="F26" s="377"/>
      <c r="G26" s="377"/>
      <c r="H26" s="377"/>
      <c r="I26" s="386"/>
      <c r="J26" s="385"/>
      <c r="K26" s="385"/>
      <c r="L26" s="385"/>
      <c r="M26" s="385"/>
      <c r="N26" s="385"/>
      <c r="O26" s="387"/>
      <c r="P26" s="385"/>
      <c r="Q26" s="385"/>
      <c r="R26" s="377"/>
    </row>
    <row r="27" spans="1:18" x14ac:dyDescent="0.2">
      <c r="A27" s="1221" t="s">
        <v>494</v>
      </c>
      <c r="B27" s="1221"/>
      <c r="C27" s="1221"/>
      <c r="D27" s="1221"/>
      <c r="E27" s="1221"/>
      <c r="F27" s="1221"/>
      <c r="G27" s="1221"/>
      <c r="H27" s="1221"/>
      <c r="I27" s="1221"/>
      <c r="J27" s="1221"/>
      <c r="K27" s="385"/>
      <c r="L27" s="385"/>
      <c r="M27" s="377"/>
      <c r="N27" s="388"/>
      <c r="O27" s="388"/>
      <c r="P27" s="388"/>
      <c r="Q27" s="377"/>
      <c r="R27" s="377"/>
    </row>
    <row r="28" spans="1:18" x14ac:dyDescent="0.2">
      <c r="B28" s="16"/>
    </row>
    <row r="30" spans="1:18" x14ac:dyDescent="0.2">
      <c r="D30" s="336"/>
    </row>
    <row r="31" spans="1:18" x14ac:dyDescent="0.2">
      <c r="C31" s="338"/>
      <c r="D31" s="338"/>
      <c r="E31" s="336"/>
      <c r="F31" s="339"/>
      <c r="H31" s="336"/>
      <c r="I31" s="336"/>
      <c r="J31" s="340"/>
      <c r="K31" s="338"/>
      <c r="M31" s="242"/>
    </row>
    <row r="32" spans="1:18" x14ac:dyDescent="0.2">
      <c r="C32" s="338"/>
      <c r="D32" s="338"/>
      <c r="E32" s="336"/>
      <c r="F32" s="338"/>
      <c r="H32" s="336"/>
      <c r="I32" s="336"/>
      <c r="J32" s="336"/>
      <c r="K32" s="338"/>
    </row>
    <row r="33" spans="3:15" x14ac:dyDescent="0.2">
      <c r="C33" s="338"/>
      <c r="D33" s="338"/>
      <c r="E33" s="336"/>
      <c r="F33" s="338"/>
      <c r="H33" s="336"/>
      <c r="I33" s="336"/>
      <c r="J33" s="336"/>
      <c r="K33" s="338"/>
      <c r="O33" s="5"/>
    </row>
    <row r="34" spans="3:15" x14ac:dyDescent="0.2">
      <c r="C34" s="338"/>
      <c r="D34" s="338"/>
      <c r="E34" s="336"/>
      <c r="F34" s="338"/>
      <c r="H34" s="336"/>
      <c r="I34" s="336"/>
      <c r="J34" s="336"/>
      <c r="K34" s="338"/>
      <c r="O34" s="5"/>
    </row>
    <row r="35" spans="3:15" x14ac:dyDescent="0.2">
      <c r="C35" s="338"/>
      <c r="D35" s="338"/>
      <c r="E35" s="336"/>
      <c r="F35" s="338"/>
      <c r="H35" s="336"/>
      <c r="I35" s="336"/>
      <c r="J35" s="336"/>
      <c r="K35" s="338"/>
      <c r="O35" s="5"/>
    </row>
    <row r="36" spans="3:15" x14ac:dyDescent="0.2">
      <c r="C36" s="338"/>
      <c r="D36" s="338"/>
      <c r="E36" s="336"/>
      <c r="F36" s="338"/>
      <c r="H36" s="336"/>
      <c r="I36" s="336"/>
      <c r="J36" s="336"/>
      <c r="K36" s="338"/>
      <c r="O36" s="5"/>
    </row>
    <row r="37" spans="3:15" x14ac:dyDescent="0.2">
      <c r="C37" s="338"/>
      <c r="D37" s="338"/>
      <c r="E37" s="336"/>
      <c r="F37" s="338"/>
      <c r="H37" s="336"/>
      <c r="I37" s="336"/>
      <c r="J37" s="336"/>
      <c r="K37" s="338"/>
      <c r="O37" s="5"/>
    </row>
    <row r="38" spans="3:15" x14ac:dyDescent="0.2">
      <c r="C38" s="338"/>
      <c r="D38" s="338"/>
      <c r="E38" s="336"/>
      <c r="F38" s="338"/>
      <c r="H38" s="336"/>
      <c r="I38" s="336"/>
      <c r="J38" s="336"/>
      <c r="K38" s="338"/>
      <c r="O38" s="5"/>
    </row>
    <row r="39" spans="3:15" x14ac:dyDescent="0.2">
      <c r="C39" s="338"/>
      <c r="D39" s="338"/>
      <c r="E39" s="336"/>
      <c r="F39" s="338"/>
      <c r="H39" s="336"/>
      <c r="I39" s="336"/>
      <c r="J39" s="336"/>
      <c r="K39" s="338"/>
      <c r="O39" s="5"/>
    </row>
    <row r="40" spans="3:15" x14ac:dyDescent="0.2">
      <c r="H40" s="336"/>
      <c r="I40" s="336"/>
      <c r="J40" s="336"/>
      <c r="O40" s="5"/>
    </row>
    <row r="42" spans="3:15" x14ac:dyDescent="0.2">
      <c r="D42" s="336"/>
      <c r="O42" s="5"/>
    </row>
    <row r="44" spans="3:15" x14ac:dyDescent="0.2">
      <c r="D44" s="341"/>
      <c r="O44" s="5"/>
    </row>
  </sheetData>
  <mergeCells count="32">
    <mergeCell ref="A27:J27"/>
    <mergeCell ref="M16:N16"/>
    <mergeCell ref="O16:O17"/>
    <mergeCell ref="P16:P17"/>
    <mergeCell ref="Q16:Q17"/>
    <mergeCell ref="A14:R14"/>
    <mergeCell ref="A15:A17"/>
    <mergeCell ref="B15:B17"/>
    <mergeCell ref="C15:F15"/>
    <mergeCell ref="G15:J15"/>
    <mergeCell ref="K15:N15"/>
    <mergeCell ref="O15:P15"/>
    <mergeCell ref="Q15:R15"/>
    <mergeCell ref="R16:R17"/>
    <mergeCell ref="C16:D16"/>
    <mergeCell ref="E16:F16"/>
    <mergeCell ref="G16:H16"/>
    <mergeCell ref="I16:J16"/>
    <mergeCell ref="K16:L16"/>
    <mergeCell ref="T3:U3"/>
    <mergeCell ref="I3:K3"/>
    <mergeCell ref="B3:B4"/>
    <mergeCell ref="F3:H3"/>
    <mergeCell ref="L3:N3"/>
    <mergeCell ref="C3:E3"/>
    <mergeCell ref="O3:Q3"/>
    <mergeCell ref="A1:H1"/>
    <mergeCell ref="I1:O1"/>
    <mergeCell ref="P1:Q1"/>
    <mergeCell ref="A2:R2"/>
    <mergeCell ref="A3:A4"/>
    <mergeCell ref="R3:S3"/>
  </mergeCells>
  <pageMargins left="0.78431372549019618" right="0.78431372549019618" top="0.98039215686274517" bottom="0.98039215686274517" header="0.50980392156862753" footer="0.50980392156862753"/>
  <pageSetup paperSize="9" scale="63" orientation="landscape" useFirstPageNumber="1"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Normal="100" workbookViewId="0">
      <selection activeCell="G31" sqref="G31"/>
    </sheetView>
  </sheetViews>
  <sheetFormatPr defaultRowHeight="12.75" x14ac:dyDescent="0.2"/>
  <cols>
    <col min="1" max="1" width="9.140625" style="5" customWidth="1"/>
    <col min="2" max="2" width="7.140625" style="5" customWidth="1"/>
    <col min="3" max="3" width="11.42578125" style="5" customWidth="1"/>
    <col min="4" max="4" width="14.140625" style="5" bestFit="1" customWidth="1"/>
    <col min="5" max="5" width="10.28515625" style="5" customWidth="1"/>
    <col min="6" max="6" width="8.7109375" style="5" customWidth="1"/>
    <col min="7" max="11" width="9.140625" style="5"/>
    <col min="12" max="12" width="12.7109375" style="5" customWidth="1"/>
    <col min="13" max="13" width="9.140625" style="5"/>
    <col min="14" max="14" width="9.5703125" style="5" bestFit="1" customWidth="1"/>
    <col min="15" max="19" width="9.140625" style="5"/>
    <col min="20" max="20" width="8.140625" style="5" customWidth="1"/>
    <col min="21" max="16384" width="9.140625" style="5"/>
  </cols>
  <sheetData>
    <row r="1" spans="1:20" ht="15" x14ac:dyDescent="0.2">
      <c r="A1" s="1202" t="s">
        <v>915</v>
      </c>
      <c r="B1" s="1202"/>
      <c r="C1" s="1222"/>
      <c r="D1" s="1222"/>
      <c r="E1" s="1222"/>
      <c r="F1" s="1222"/>
      <c r="G1" s="1222"/>
      <c r="H1" s="342"/>
      <c r="I1" s="342"/>
      <c r="J1" s="342"/>
      <c r="K1" s="342"/>
      <c r="L1" s="342"/>
    </row>
    <row r="2" spans="1:20" ht="12.75" customHeight="1" x14ac:dyDescent="0.2">
      <c r="A2" s="1223" t="s">
        <v>424</v>
      </c>
      <c r="B2" s="1226" t="s">
        <v>496</v>
      </c>
      <c r="C2" s="1227" t="s">
        <v>479</v>
      </c>
      <c r="D2" s="1228"/>
      <c r="E2" s="1228"/>
      <c r="F2" s="1228"/>
      <c r="G2" s="1228"/>
      <c r="H2" s="1228"/>
      <c r="I2" s="1228"/>
      <c r="J2" s="1228"/>
      <c r="K2" s="1228"/>
      <c r="L2" s="1229"/>
      <c r="M2" s="1227" t="s">
        <v>480</v>
      </c>
      <c r="N2" s="1228"/>
      <c r="O2" s="1228"/>
      <c r="P2" s="1228"/>
      <c r="Q2" s="1228"/>
      <c r="R2" s="1228"/>
      <c r="S2" s="1228"/>
      <c r="T2" s="1229"/>
    </row>
    <row r="3" spans="1:20" ht="39.75" customHeight="1" x14ac:dyDescent="0.2">
      <c r="A3" s="1224"/>
      <c r="B3" s="1226"/>
      <c r="C3" s="1230" t="s">
        <v>594</v>
      </c>
      <c r="D3" s="1231"/>
      <c r="E3" s="1232"/>
      <c r="F3" s="1230" t="s">
        <v>804</v>
      </c>
      <c r="G3" s="1231"/>
      <c r="H3" s="1232"/>
      <c r="I3" s="1207" t="s">
        <v>589</v>
      </c>
      <c r="J3" s="1208"/>
      <c r="K3" s="1207" t="s">
        <v>499</v>
      </c>
      <c r="L3" s="1208"/>
      <c r="M3" s="1219" t="s">
        <v>996</v>
      </c>
      <c r="N3" s="1220"/>
      <c r="O3" s="1219" t="s">
        <v>997</v>
      </c>
      <c r="P3" s="1220"/>
      <c r="Q3" s="1219" t="s">
        <v>589</v>
      </c>
      <c r="R3" s="1220"/>
      <c r="S3" s="1233" t="s">
        <v>585</v>
      </c>
      <c r="T3" s="1234"/>
    </row>
    <row r="4" spans="1:20" s="332" customFormat="1" ht="34.5" customHeight="1" x14ac:dyDescent="0.2">
      <c r="A4" s="1224"/>
      <c r="B4" s="1226"/>
      <c r="C4" s="1226" t="s">
        <v>584</v>
      </c>
      <c r="D4" s="1226" t="s">
        <v>498</v>
      </c>
      <c r="E4" s="1226" t="s">
        <v>998</v>
      </c>
      <c r="F4" s="1226" t="s">
        <v>584</v>
      </c>
      <c r="G4" s="1226" t="s">
        <v>498</v>
      </c>
      <c r="H4" s="1226" t="s">
        <v>998</v>
      </c>
      <c r="I4" s="1205" t="s">
        <v>498</v>
      </c>
      <c r="J4" s="1205" t="s">
        <v>989</v>
      </c>
      <c r="K4" s="1213" t="s">
        <v>498</v>
      </c>
      <c r="L4" s="1205" t="s">
        <v>990</v>
      </c>
      <c r="M4" s="1213" t="s">
        <v>498</v>
      </c>
      <c r="N4" s="1205" t="s">
        <v>989</v>
      </c>
      <c r="O4" s="1213" t="s">
        <v>498</v>
      </c>
      <c r="P4" s="1205" t="s">
        <v>998</v>
      </c>
      <c r="Q4" s="1213" t="s">
        <v>498</v>
      </c>
      <c r="R4" s="1205" t="s">
        <v>998</v>
      </c>
      <c r="S4" s="1213" t="s">
        <v>498</v>
      </c>
      <c r="T4" s="1213" t="s">
        <v>999</v>
      </c>
    </row>
    <row r="5" spans="1:20" s="332" customFormat="1" ht="41.25" customHeight="1" x14ac:dyDescent="0.2">
      <c r="A5" s="1225"/>
      <c r="B5" s="1226"/>
      <c r="C5" s="1226"/>
      <c r="D5" s="1226"/>
      <c r="E5" s="1226"/>
      <c r="F5" s="1226"/>
      <c r="G5" s="1226"/>
      <c r="H5" s="1226"/>
      <c r="I5" s="1206"/>
      <c r="J5" s="1206"/>
      <c r="K5" s="1215"/>
      <c r="L5" s="1206"/>
      <c r="M5" s="1215"/>
      <c r="N5" s="1206"/>
      <c r="O5" s="1215"/>
      <c r="P5" s="1206"/>
      <c r="Q5" s="1215"/>
      <c r="R5" s="1206"/>
      <c r="S5" s="1215"/>
      <c r="T5" s="1215"/>
    </row>
    <row r="6" spans="1:20" s="16" customFormat="1" x14ac:dyDescent="0.2">
      <c r="A6" s="31" t="s">
        <v>72</v>
      </c>
      <c r="B6" s="390">
        <v>247</v>
      </c>
      <c r="C6" s="390">
        <v>95258.745999999999</v>
      </c>
      <c r="D6" s="390">
        <v>13080142</v>
      </c>
      <c r="E6" s="390">
        <v>441966.96943999996</v>
      </c>
      <c r="F6" s="34" t="s">
        <v>275</v>
      </c>
      <c r="G6" s="34" t="s">
        <v>275</v>
      </c>
      <c r="H6" s="34" t="s">
        <v>275</v>
      </c>
      <c r="I6" s="34" t="s">
        <v>275</v>
      </c>
      <c r="J6" s="34" t="s">
        <v>275</v>
      </c>
      <c r="K6" s="25">
        <v>93073</v>
      </c>
      <c r="L6" s="25">
        <v>2262.96</v>
      </c>
      <c r="M6" s="25">
        <v>1518</v>
      </c>
      <c r="N6" s="33">
        <v>41.410000000000004</v>
      </c>
      <c r="O6" s="33">
        <v>22</v>
      </c>
      <c r="P6" s="33">
        <v>0.74</v>
      </c>
      <c r="Q6" s="32">
        <f t="shared" ref="Q6:R10" si="0">M6+O6</f>
        <v>1540</v>
      </c>
      <c r="R6" s="32">
        <f t="shared" si="0"/>
        <v>42.150000000000006</v>
      </c>
      <c r="S6" s="34">
        <v>0</v>
      </c>
      <c r="T6" s="34">
        <v>0</v>
      </c>
    </row>
    <row r="7" spans="1:20" x14ac:dyDescent="0.2">
      <c r="A7" s="31" t="s">
        <v>75</v>
      </c>
      <c r="B7" s="390">
        <f>SUM(B8:B12)</f>
        <v>103</v>
      </c>
      <c r="C7" s="390">
        <f t="shared" ref="C7:M7" si="1">SUM(C8:C12)</f>
        <v>19490.008000000005</v>
      </c>
      <c r="D7" s="390">
        <f t="shared" si="1"/>
        <v>2959299</v>
      </c>
      <c r="E7" s="390">
        <f t="shared" si="1"/>
        <v>84389.361170000004</v>
      </c>
      <c r="F7" s="391">
        <v>4.2330000000000005</v>
      </c>
      <c r="G7" s="390">
        <f t="shared" si="1"/>
        <v>4671</v>
      </c>
      <c r="H7" s="390">
        <f t="shared" si="1"/>
        <v>242.95182500000001</v>
      </c>
      <c r="I7" s="390">
        <f t="shared" si="1"/>
        <v>2963970</v>
      </c>
      <c r="J7" s="390">
        <f t="shared" si="1"/>
        <v>84632.312995</v>
      </c>
      <c r="K7" s="25">
        <f>K12</f>
        <v>74187</v>
      </c>
      <c r="L7" s="25">
        <f>L12</f>
        <v>2323.35889</v>
      </c>
      <c r="M7" s="25">
        <f t="shared" si="1"/>
        <v>152</v>
      </c>
      <c r="N7" s="392">
        <f>SUM(N8:N12)</f>
        <v>4.9599999999999991</v>
      </c>
      <c r="O7" s="393">
        <f t="shared" ref="O7:R7" si="2">SUM(O8:O12)</f>
        <v>1</v>
      </c>
      <c r="P7" s="394">
        <f t="shared" si="2"/>
        <v>0.02</v>
      </c>
      <c r="Q7" s="32">
        <f t="shared" si="2"/>
        <v>153</v>
      </c>
      <c r="R7" s="32">
        <f t="shared" si="2"/>
        <v>4.9799999999999995</v>
      </c>
      <c r="S7" s="34">
        <f>S12</f>
        <v>0</v>
      </c>
      <c r="T7" s="173">
        <f>T12</f>
        <v>0</v>
      </c>
    </row>
    <row r="8" spans="1:20" x14ac:dyDescent="0.2">
      <c r="A8" s="26">
        <v>43922</v>
      </c>
      <c r="B8" s="381">
        <v>18</v>
      </c>
      <c r="C8" s="381">
        <v>3043.8969999999999</v>
      </c>
      <c r="D8" s="381">
        <v>491426</v>
      </c>
      <c r="E8" s="381">
        <v>12560.803809999999</v>
      </c>
      <c r="F8" s="174" t="s">
        <v>275</v>
      </c>
      <c r="G8" s="174" t="s">
        <v>275</v>
      </c>
      <c r="H8" s="174" t="s">
        <v>275</v>
      </c>
      <c r="I8" s="35">
        <f>SUM(D8,G8)</f>
        <v>491426</v>
      </c>
      <c r="J8" s="381">
        <f t="shared" ref="J8:J10" si="3">SUM(E8,H8)</f>
        <v>12560.803809999999</v>
      </c>
      <c r="K8" s="35">
        <v>69860</v>
      </c>
      <c r="L8" s="35">
        <v>1730.2965362499999</v>
      </c>
      <c r="M8" s="35">
        <v>20</v>
      </c>
      <c r="N8" s="395">
        <v>0.68</v>
      </c>
      <c r="O8" s="36">
        <v>1</v>
      </c>
      <c r="P8" s="396">
        <v>0.02</v>
      </c>
      <c r="Q8" s="175">
        <f t="shared" si="0"/>
        <v>21</v>
      </c>
      <c r="R8" s="175">
        <f t="shared" si="0"/>
        <v>0.70000000000000007</v>
      </c>
      <c r="S8" s="174">
        <v>1</v>
      </c>
      <c r="T8" s="397">
        <v>0.02</v>
      </c>
    </row>
    <row r="9" spans="1:20" x14ac:dyDescent="0.2">
      <c r="A9" s="26">
        <v>43953</v>
      </c>
      <c r="B9" s="381">
        <v>19</v>
      </c>
      <c r="C9" s="381">
        <v>2738.5650000000019</v>
      </c>
      <c r="D9" s="381">
        <v>417099</v>
      </c>
      <c r="E9" s="381">
        <v>11098.384330000001</v>
      </c>
      <c r="F9" s="44">
        <v>1.357</v>
      </c>
      <c r="G9" s="35">
        <v>1357</v>
      </c>
      <c r="H9" s="35">
        <v>69.074012499999995</v>
      </c>
      <c r="I9" s="35">
        <f t="shared" ref="I9:I10" si="4">SUM(D9,G9)</f>
        <v>418456</v>
      </c>
      <c r="J9" s="381">
        <f t="shared" si="3"/>
        <v>11167.4583425</v>
      </c>
      <c r="K9" s="35">
        <v>63805</v>
      </c>
      <c r="L9" s="35">
        <v>1656.4984999999999</v>
      </c>
      <c r="M9" s="35">
        <v>50</v>
      </c>
      <c r="N9" s="395">
        <v>1.53</v>
      </c>
      <c r="O9" s="36">
        <v>0</v>
      </c>
      <c r="P9" s="396">
        <v>0</v>
      </c>
      <c r="Q9" s="175">
        <f t="shared" si="0"/>
        <v>50</v>
      </c>
      <c r="R9" s="175">
        <f t="shared" si="0"/>
        <v>1.53</v>
      </c>
      <c r="S9" s="35">
        <v>50</v>
      </c>
      <c r="T9" s="398">
        <v>0.13</v>
      </c>
    </row>
    <row r="10" spans="1:20" x14ac:dyDescent="0.2">
      <c r="A10" s="26">
        <v>43985</v>
      </c>
      <c r="B10" s="381">
        <v>22</v>
      </c>
      <c r="C10" s="381">
        <v>4488.21</v>
      </c>
      <c r="D10" s="381">
        <v>664305</v>
      </c>
      <c r="E10" s="381">
        <v>18815.042364999998</v>
      </c>
      <c r="F10" s="44">
        <v>2.0209999999999999</v>
      </c>
      <c r="G10" s="35">
        <v>2021</v>
      </c>
      <c r="H10" s="35">
        <v>105.1227375</v>
      </c>
      <c r="I10" s="35">
        <f t="shared" si="4"/>
        <v>666326</v>
      </c>
      <c r="J10" s="381">
        <f t="shared" si="3"/>
        <v>18920.165102499999</v>
      </c>
      <c r="K10" s="35">
        <v>65440</v>
      </c>
      <c r="L10" s="35">
        <v>1778.5999999999997</v>
      </c>
      <c r="M10" s="35">
        <v>80</v>
      </c>
      <c r="N10" s="395">
        <v>2.65</v>
      </c>
      <c r="O10" s="36">
        <v>0</v>
      </c>
      <c r="P10" s="396">
        <v>0</v>
      </c>
      <c r="Q10" s="175">
        <f t="shared" si="0"/>
        <v>80</v>
      </c>
      <c r="R10" s="175">
        <f t="shared" si="0"/>
        <v>2.65</v>
      </c>
      <c r="S10" s="35">
        <v>80</v>
      </c>
      <c r="T10" s="398">
        <v>0.26</v>
      </c>
    </row>
    <row r="11" spans="1:20" x14ac:dyDescent="0.2">
      <c r="A11" s="26">
        <v>44016</v>
      </c>
      <c r="B11" s="381">
        <v>23</v>
      </c>
      <c r="C11" s="381">
        <v>4228.302999999999</v>
      </c>
      <c r="D11" s="381">
        <v>624760</v>
      </c>
      <c r="E11" s="381">
        <v>18009.332005000007</v>
      </c>
      <c r="F11" s="44">
        <v>0.85500000000000032</v>
      </c>
      <c r="G11" s="35">
        <v>855</v>
      </c>
      <c r="H11" s="35">
        <v>44.821050000000014</v>
      </c>
      <c r="I11" s="35">
        <v>625615</v>
      </c>
      <c r="J11" s="381">
        <v>18054.153055000006</v>
      </c>
      <c r="K11" s="35">
        <v>65264</v>
      </c>
      <c r="L11" s="35">
        <v>1959.0900000000004</v>
      </c>
      <c r="M11" s="35">
        <v>2</v>
      </c>
      <c r="N11" s="395">
        <v>0.1</v>
      </c>
      <c r="O11" s="36">
        <v>0</v>
      </c>
      <c r="P11" s="396">
        <v>0</v>
      </c>
      <c r="Q11" s="175">
        <v>2</v>
      </c>
      <c r="R11" s="399">
        <v>0.1</v>
      </c>
      <c r="S11" s="174">
        <v>0</v>
      </c>
      <c r="T11" s="398">
        <v>0</v>
      </c>
    </row>
    <row r="12" spans="1:20" x14ac:dyDescent="0.2">
      <c r="A12" s="26">
        <v>44048</v>
      </c>
      <c r="B12" s="381">
        <v>21</v>
      </c>
      <c r="C12" s="381">
        <v>4991.0330000000022</v>
      </c>
      <c r="D12" s="381">
        <v>761709</v>
      </c>
      <c r="E12" s="381">
        <v>23905.798659999997</v>
      </c>
      <c r="F12" s="44">
        <v>0.43800000000000017</v>
      </c>
      <c r="G12" s="35">
        <v>438</v>
      </c>
      <c r="H12" s="35">
        <v>23.934024999999995</v>
      </c>
      <c r="I12" s="35">
        <v>762147</v>
      </c>
      <c r="J12" s="381">
        <v>23929.732684999995</v>
      </c>
      <c r="K12" s="35">
        <v>74187</v>
      </c>
      <c r="L12" s="35">
        <v>2323.35889</v>
      </c>
      <c r="M12" s="35">
        <v>0</v>
      </c>
      <c r="N12" s="395">
        <v>0</v>
      </c>
      <c r="O12" s="36">
        <v>0</v>
      </c>
      <c r="P12" s="396">
        <v>0</v>
      </c>
      <c r="Q12" s="175">
        <v>0</v>
      </c>
      <c r="R12" s="399">
        <v>0</v>
      </c>
      <c r="S12" s="174">
        <v>0</v>
      </c>
      <c r="T12" s="398">
        <v>0</v>
      </c>
    </row>
    <row r="13" spans="1:20" x14ac:dyDescent="0.2">
      <c r="A13" s="377" t="s">
        <v>1077</v>
      </c>
      <c r="B13" s="400"/>
      <c r="C13" s="400"/>
      <c r="D13" s="400"/>
      <c r="E13" s="400"/>
      <c r="F13" s="400"/>
      <c r="G13" s="400"/>
      <c r="H13" s="400"/>
      <c r="I13" s="400"/>
      <c r="J13" s="400"/>
      <c r="K13" s="401"/>
      <c r="L13" s="401"/>
      <c r="M13" s="385"/>
      <c r="N13" s="385"/>
      <c r="O13" s="385"/>
      <c r="P13" s="385"/>
      <c r="Q13" s="385"/>
      <c r="R13" s="385"/>
      <c r="S13" s="377"/>
      <c r="T13" s="377"/>
    </row>
    <row r="14" spans="1:20" x14ac:dyDescent="0.2">
      <c r="A14" s="37" t="s">
        <v>495</v>
      </c>
      <c r="B14" s="377"/>
      <c r="C14" s="380"/>
      <c r="D14" s="377" t="s">
        <v>574</v>
      </c>
      <c r="E14" s="377"/>
      <c r="F14" s="402"/>
      <c r="G14" s="385"/>
      <c r="H14" s="385" t="s">
        <v>574</v>
      </c>
      <c r="I14" s="385" t="s">
        <v>574</v>
      </c>
      <c r="J14" s="400"/>
      <c r="K14" s="386"/>
      <c r="L14" s="385"/>
      <c r="M14" s="403"/>
      <c r="N14" s="404"/>
      <c r="O14" s="405"/>
      <c r="P14" s="377"/>
      <c r="Q14" s="377"/>
      <c r="R14" s="377"/>
      <c r="S14" s="377" t="s">
        <v>574</v>
      </c>
      <c r="T14" s="377"/>
    </row>
  </sheetData>
  <mergeCells count="32">
    <mergeCell ref="S4:S5"/>
    <mergeCell ref="T4:T5"/>
    <mergeCell ref="M4:M5"/>
    <mergeCell ref="N4:N5"/>
    <mergeCell ref="O4:O5"/>
    <mergeCell ref="P4:P5"/>
    <mergeCell ref="Q4:Q5"/>
    <mergeCell ref="R4:R5"/>
    <mergeCell ref="M2:T2"/>
    <mergeCell ref="C3:E3"/>
    <mergeCell ref="F3:H3"/>
    <mergeCell ref="I3:J3"/>
    <mergeCell ref="K3:L3"/>
    <mergeCell ref="M3:N3"/>
    <mergeCell ref="O3:P3"/>
    <mergeCell ref="Q3:R3"/>
    <mergeCell ref="S3:T3"/>
    <mergeCell ref="F1:G1"/>
    <mergeCell ref="A2:A5"/>
    <mergeCell ref="B2:B5"/>
    <mergeCell ref="C2:L2"/>
    <mergeCell ref="A1:E1"/>
    <mergeCell ref="C4:C5"/>
    <mergeCell ref="D4:D5"/>
    <mergeCell ref="E4:E5"/>
    <mergeCell ref="F4:F5"/>
    <mergeCell ref="G4:G5"/>
    <mergeCell ref="H4:H5"/>
    <mergeCell ref="I4:I5"/>
    <mergeCell ref="J4:J5"/>
    <mergeCell ref="K4:K5"/>
    <mergeCell ref="L4:L5"/>
  </mergeCells>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workbookViewId="0">
      <selection activeCell="G31" sqref="G31"/>
    </sheetView>
  </sheetViews>
  <sheetFormatPr defaultRowHeight="12.75" x14ac:dyDescent="0.2"/>
  <cols>
    <col min="1" max="2" width="9.140625" style="38"/>
    <col min="3" max="3" width="10.5703125" style="38" bestFit="1" customWidth="1"/>
    <col min="4" max="4" width="9.28515625" style="38" bestFit="1" customWidth="1"/>
    <col min="5" max="5" width="9.140625" style="38"/>
    <col min="6" max="6" width="9.85546875" style="38" customWidth="1"/>
    <col min="7" max="7" width="9.85546875" style="38" bestFit="1" customWidth="1"/>
    <col min="8" max="8" width="9.28515625" style="38" bestFit="1" customWidth="1"/>
    <col min="9" max="9" width="13.28515625" style="38" customWidth="1"/>
    <col min="10" max="10" width="9.42578125" style="38" customWidth="1"/>
    <col min="11" max="11" width="9.140625" style="38"/>
    <col min="12" max="12" width="11.7109375" style="38" bestFit="1" customWidth="1"/>
    <col min="13" max="13" width="11.85546875" style="38" bestFit="1" customWidth="1"/>
    <col min="14" max="16384" width="9.140625" style="38"/>
  </cols>
  <sheetData>
    <row r="1" spans="1:15" ht="15" customHeight="1" x14ac:dyDescent="0.2">
      <c r="A1" s="39" t="s">
        <v>916</v>
      </c>
      <c r="B1" s="39"/>
      <c r="F1" s="37"/>
      <c r="G1" s="37"/>
      <c r="I1" s="39"/>
      <c r="J1" s="40"/>
      <c r="K1" s="4"/>
    </row>
    <row r="2" spans="1:15" ht="41.25" customHeight="1" x14ac:dyDescent="0.2">
      <c r="A2" s="1205" t="s">
        <v>424</v>
      </c>
      <c r="B2" s="1205" t="s">
        <v>496</v>
      </c>
      <c r="C2" s="1207" t="s">
        <v>586</v>
      </c>
      <c r="D2" s="1209"/>
      <c r="E2" s="1208"/>
      <c r="F2" s="1226" t="s">
        <v>587</v>
      </c>
      <c r="G2" s="1226"/>
      <c r="H2" s="1226"/>
      <c r="I2" s="1226" t="s">
        <v>588</v>
      </c>
      <c r="J2" s="1226"/>
      <c r="K2" s="1226"/>
      <c r="L2" s="1207" t="s">
        <v>589</v>
      </c>
      <c r="M2" s="1208"/>
      <c r="N2" s="1207" t="s">
        <v>499</v>
      </c>
      <c r="O2" s="1208"/>
    </row>
    <row r="3" spans="1:15" ht="41.25" customHeight="1" x14ac:dyDescent="0.2">
      <c r="A3" s="1206"/>
      <c r="B3" s="1206"/>
      <c r="C3" s="354" t="s">
        <v>590</v>
      </c>
      <c r="D3" s="354" t="s">
        <v>498</v>
      </c>
      <c r="E3" s="354" t="s">
        <v>998</v>
      </c>
      <c r="F3" s="354" t="s">
        <v>584</v>
      </c>
      <c r="G3" s="354" t="s">
        <v>498</v>
      </c>
      <c r="H3" s="354" t="s">
        <v>998</v>
      </c>
      <c r="I3" s="354" t="s">
        <v>497</v>
      </c>
      <c r="J3" s="354" t="s">
        <v>498</v>
      </c>
      <c r="K3" s="353" t="s">
        <v>998</v>
      </c>
      <c r="L3" s="354" t="s">
        <v>498</v>
      </c>
      <c r="M3" s="354" t="s">
        <v>998</v>
      </c>
      <c r="N3" s="333" t="s">
        <v>498</v>
      </c>
      <c r="O3" s="354" t="s">
        <v>990</v>
      </c>
    </row>
    <row r="4" spans="1:15" x14ac:dyDescent="0.2">
      <c r="A4" s="31" t="s">
        <v>72</v>
      </c>
      <c r="B4" s="30">
        <v>259</v>
      </c>
      <c r="C4" s="25">
        <v>821.73900000000015</v>
      </c>
      <c r="D4" s="30">
        <v>268376</v>
      </c>
      <c r="E4" s="30">
        <v>5353.5233730000009</v>
      </c>
      <c r="F4" s="30">
        <v>2450.7099999999996</v>
      </c>
      <c r="G4" s="30">
        <v>245071</v>
      </c>
      <c r="H4" s="30">
        <v>7437.7322999999997</v>
      </c>
      <c r="I4" s="30">
        <v>78395209</v>
      </c>
      <c r="J4" s="30">
        <v>78395209</v>
      </c>
      <c r="K4" s="30">
        <v>27720.037507274999</v>
      </c>
      <c r="L4" s="30">
        <v>78908656</v>
      </c>
      <c r="M4" s="30">
        <v>40511.292178220006</v>
      </c>
      <c r="N4" s="30">
        <v>8290</v>
      </c>
      <c r="O4" s="30">
        <v>19.32</v>
      </c>
    </row>
    <row r="5" spans="1:15" x14ac:dyDescent="0.2">
      <c r="A5" s="31" t="s">
        <v>75</v>
      </c>
      <c r="B5" s="30">
        <f>SUM(B6:B10)</f>
        <v>105</v>
      </c>
      <c r="C5" s="30">
        <f t="shared" ref="C5:M5" si="0">SUM(C6:C10)</f>
        <v>64.859700000000004</v>
      </c>
      <c r="D5" s="30">
        <f t="shared" si="0"/>
        <v>15861</v>
      </c>
      <c r="E5" s="30">
        <f t="shared" si="0"/>
        <v>307.59021300000006</v>
      </c>
      <c r="F5" s="30">
        <f t="shared" si="0"/>
        <v>251.66000000000003</v>
      </c>
      <c r="G5" s="30">
        <f t="shared" si="0"/>
        <v>25166</v>
      </c>
      <c r="H5" s="30">
        <f t="shared" si="0"/>
        <v>747.52123000000006</v>
      </c>
      <c r="I5" s="30">
        <f t="shared" si="0"/>
        <v>1456671</v>
      </c>
      <c r="J5" s="30">
        <f t="shared" si="0"/>
        <v>1456671</v>
      </c>
      <c r="K5" s="30">
        <f t="shared" si="0"/>
        <v>553.68973285999994</v>
      </c>
      <c r="L5" s="30">
        <f t="shared" si="0"/>
        <v>1497698</v>
      </c>
      <c r="M5" s="30">
        <f t="shared" si="0"/>
        <v>1608.80172586</v>
      </c>
      <c r="N5" s="30">
        <f>N10</f>
        <v>36</v>
      </c>
      <c r="O5" s="30">
        <f>O10</f>
        <v>0.48369600000000001</v>
      </c>
    </row>
    <row r="6" spans="1:15" x14ac:dyDescent="0.2">
      <c r="A6" s="19">
        <v>43922</v>
      </c>
      <c r="B6" s="27">
        <v>18</v>
      </c>
      <c r="C6" s="27">
        <v>50.837699999999998</v>
      </c>
      <c r="D6" s="27">
        <v>9581</v>
      </c>
      <c r="E6" s="27">
        <v>213.02189999999999</v>
      </c>
      <c r="F6" s="27">
        <v>159.34</v>
      </c>
      <c r="G6" s="27">
        <v>15934</v>
      </c>
      <c r="H6" s="27">
        <v>472.86930000000001</v>
      </c>
      <c r="I6" s="27">
        <v>655886</v>
      </c>
      <c r="J6" s="27">
        <v>655886</v>
      </c>
      <c r="K6" s="41">
        <v>250.5</v>
      </c>
      <c r="L6" s="381">
        <v>681401</v>
      </c>
      <c r="M6" s="381">
        <v>936.39175</v>
      </c>
      <c r="N6" s="27">
        <v>14307</v>
      </c>
      <c r="O6" s="41">
        <v>19.649999999999999</v>
      </c>
    </row>
    <row r="7" spans="1:15" x14ac:dyDescent="0.2">
      <c r="A7" s="19">
        <v>43953</v>
      </c>
      <c r="B7" s="27">
        <v>21</v>
      </c>
      <c r="C7" s="27">
        <v>10.79</v>
      </c>
      <c r="D7" s="27">
        <v>3048</v>
      </c>
      <c r="E7" s="27">
        <v>53.65</v>
      </c>
      <c r="F7" s="27">
        <v>83.18</v>
      </c>
      <c r="G7" s="27">
        <v>8318</v>
      </c>
      <c r="H7" s="27">
        <v>246.82</v>
      </c>
      <c r="I7" s="27">
        <v>641368</v>
      </c>
      <c r="J7" s="27">
        <v>641368</v>
      </c>
      <c r="K7" s="41">
        <v>242.99</v>
      </c>
      <c r="L7" s="381">
        <v>652734</v>
      </c>
      <c r="M7" s="381">
        <v>543.46</v>
      </c>
      <c r="N7" s="27">
        <v>10497</v>
      </c>
      <c r="O7" s="41">
        <v>15.64</v>
      </c>
    </row>
    <row r="8" spans="1:15" x14ac:dyDescent="0.2">
      <c r="A8" s="19">
        <v>43985</v>
      </c>
      <c r="B8" s="27">
        <v>22</v>
      </c>
      <c r="C8" s="27">
        <v>1.321</v>
      </c>
      <c r="D8" s="27">
        <v>1321</v>
      </c>
      <c r="E8" s="27">
        <v>16.16</v>
      </c>
      <c r="F8" s="27">
        <v>8.4</v>
      </c>
      <c r="G8" s="27">
        <v>840</v>
      </c>
      <c r="H8" s="27">
        <v>25.6</v>
      </c>
      <c r="I8" s="27">
        <v>153591</v>
      </c>
      <c r="J8" s="27">
        <v>153591</v>
      </c>
      <c r="K8" s="41">
        <v>58.103000000000002</v>
      </c>
      <c r="L8" s="381">
        <v>155752</v>
      </c>
      <c r="M8" s="381">
        <v>99.863</v>
      </c>
      <c r="N8" s="35">
        <v>6912</v>
      </c>
      <c r="O8" s="44">
        <v>7.45</v>
      </c>
    </row>
    <row r="9" spans="1:15" x14ac:dyDescent="0.2">
      <c r="A9" s="19">
        <v>44016</v>
      </c>
      <c r="B9" s="27">
        <v>23</v>
      </c>
      <c r="C9" s="27">
        <v>1.7410000000000001</v>
      </c>
      <c r="D9" s="27">
        <v>1741</v>
      </c>
      <c r="E9" s="27">
        <v>22.481598000000002</v>
      </c>
      <c r="F9" s="27">
        <v>0.74</v>
      </c>
      <c r="G9" s="27">
        <v>74</v>
      </c>
      <c r="H9" s="27">
        <v>2.2319300000000002</v>
      </c>
      <c r="I9" s="27">
        <v>5821</v>
      </c>
      <c r="J9" s="27">
        <v>5821</v>
      </c>
      <c r="K9" s="41">
        <v>2.0950948600000001</v>
      </c>
      <c r="L9" s="381">
        <v>7636</v>
      </c>
      <c r="M9" s="381">
        <v>26.80862286</v>
      </c>
      <c r="N9" s="35">
        <v>3378</v>
      </c>
      <c r="O9" s="44">
        <v>5.12059014</v>
      </c>
    </row>
    <row r="10" spans="1:15" x14ac:dyDescent="0.2">
      <c r="A10" s="19">
        <v>44048</v>
      </c>
      <c r="B10" s="27">
        <v>21</v>
      </c>
      <c r="C10" s="27">
        <v>0.17</v>
      </c>
      <c r="D10" s="27">
        <v>170</v>
      </c>
      <c r="E10" s="27">
        <v>2.2767149999999998</v>
      </c>
      <c r="F10" s="27">
        <v>0</v>
      </c>
      <c r="G10" s="27">
        <v>0</v>
      </c>
      <c r="H10" s="27">
        <v>0</v>
      </c>
      <c r="I10" s="27">
        <v>5</v>
      </c>
      <c r="J10" s="27">
        <v>5</v>
      </c>
      <c r="K10" s="41">
        <v>1.6379999999999999E-3</v>
      </c>
      <c r="L10" s="381">
        <v>175</v>
      </c>
      <c r="M10" s="381">
        <v>2.2783529999999996</v>
      </c>
      <c r="N10" s="35">
        <v>36</v>
      </c>
      <c r="O10" s="44">
        <v>0.48369600000000001</v>
      </c>
    </row>
    <row r="11" spans="1:15" x14ac:dyDescent="0.2">
      <c r="A11" s="42" t="s">
        <v>1077</v>
      </c>
      <c r="B11" s="176"/>
      <c r="C11" s="176"/>
      <c r="D11" s="176"/>
      <c r="E11" s="176"/>
      <c r="F11" s="176"/>
      <c r="G11" s="176"/>
      <c r="H11" s="176"/>
      <c r="I11" s="176"/>
      <c r="J11" s="176"/>
      <c r="K11" s="176"/>
      <c r="L11" s="176"/>
      <c r="M11" s="176"/>
    </row>
    <row r="12" spans="1:15" ht="13.5" customHeight="1" x14ac:dyDescent="0.2">
      <c r="A12" s="42" t="s">
        <v>1000</v>
      </c>
      <c r="B12" s="43"/>
      <c r="I12" s="43"/>
      <c r="J12" s="43"/>
      <c r="K12" s="43"/>
      <c r="L12" s="43"/>
    </row>
    <row r="13" spans="1:15" x14ac:dyDescent="0.2">
      <c r="A13" s="22" t="s">
        <v>591</v>
      </c>
      <c r="G13" s="38" t="s">
        <v>574</v>
      </c>
    </row>
  </sheetData>
  <mergeCells count="7">
    <mergeCell ref="I2:K2"/>
    <mergeCell ref="L2:M2"/>
    <mergeCell ref="N2:O2"/>
    <mergeCell ref="A2:A3"/>
    <mergeCell ref="B2:B3"/>
    <mergeCell ref="C2:E2"/>
    <mergeCell ref="F2:H2"/>
  </mergeCells>
  <pageMargins left="0.78431372549019618" right="0.78431372549019618" top="0.98039215686274517" bottom="0.98039215686274517" header="0.50980392156862753" footer="0.50980392156862753"/>
  <pageSetup paperSize="9" scale="58" orientation="portrait" useFirstPageNumber="1"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election activeCell="G31" sqref="G31"/>
    </sheetView>
  </sheetViews>
  <sheetFormatPr defaultRowHeight="12.75" x14ac:dyDescent="0.2"/>
  <cols>
    <col min="1" max="2" width="9.140625" style="321"/>
    <col min="3" max="3" width="10.5703125" style="321" bestFit="1" customWidth="1"/>
    <col min="4" max="4" width="9.28515625" style="321" bestFit="1" customWidth="1"/>
    <col min="5" max="5" width="10.5703125" style="321" bestFit="1" customWidth="1"/>
    <col min="6" max="6" width="9.28515625" style="321" bestFit="1" customWidth="1"/>
    <col min="7" max="7" width="10.5703125" style="321" bestFit="1" customWidth="1"/>
    <col min="8" max="8" width="13.7109375" style="321" customWidth="1"/>
    <col min="9" max="9" width="10.42578125" style="321" customWidth="1"/>
    <col min="10" max="15" width="9.140625" style="321"/>
    <col min="16" max="16" width="10.85546875" style="321" bestFit="1" customWidth="1"/>
    <col min="17" max="17" width="11.28515625" style="321" customWidth="1"/>
    <col min="18" max="18" width="9.140625" style="321" customWidth="1"/>
    <col min="19" max="16384" width="9.140625" style="321"/>
  </cols>
  <sheetData>
    <row r="1" spans="1:18" ht="15" x14ac:dyDescent="0.2">
      <c r="A1" s="1235" t="s">
        <v>920</v>
      </c>
      <c r="B1" s="1235"/>
      <c r="C1" s="1235"/>
      <c r="D1" s="1235"/>
      <c r="E1" s="1235"/>
      <c r="F1" s="1235"/>
      <c r="G1" s="1235"/>
      <c r="H1" s="1235"/>
      <c r="I1" s="1235"/>
      <c r="J1" s="1235"/>
      <c r="K1" s="1235"/>
      <c r="L1" s="1235"/>
      <c r="M1" s="1235"/>
      <c r="N1" s="1235"/>
      <c r="O1" s="1235"/>
      <c r="P1" s="1235"/>
      <c r="Q1" s="1235"/>
      <c r="R1" s="1235"/>
    </row>
    <row r="2" spans="1:18" ht="15" x14ac:dyDescent="0.2">
      <c r="A2" s="1236" t="s">
        <v>479</v>
      </c>
      <c r="B2" s="1236"/>
      <c r="C2" s="1236"/>
      <c r="D2" s="1236"/>
      <c r="E2" s="1236"/>
      <c r="F2" s="1236"/>
      <c r="G2" s="1236"/>
      <c r="H2" s="1236"/>
      <c r="I2" s="1236"/>
      <c r="J2" s="1236"/>
      <c r="K2" s="1236"/>
      <c r="L2" s="1236"/>
      <c r="M2" s="1236"/>
      <c r="N2" s="1236"/>
      <c r="O2" s="1236"/>
      <c r="P2" s="1236"/>
      <c r="Q2" s="1236"/>
      <c r="R2" s="1236"/>
    </row>
    <row r="3" spans="1:18" ht="30" customHeight="1" x14ac:dyDescent="0.2">
      <c r="A3" s="1226" t="s">
        <v>424</v>
      </c>
      <c r="B3" s="1226" t="s">
        <v>496</v>
      </c>
      <c r="C3" s="1226" t="s">
        <v>805</v>
      </c>
      <c r="D3" s="1226"/>
      <c r="E3" s="1226"/>
      <c r="F3" s="1207" t="s">
        <v>483</v>
      </c>
      <c r="G3" s="1209"/>
      <c r="H3" s="1208"/>
      <c r="I3" s="1207" t="s">
        <v>571</v>
      </c>
      <c r="J3" s="1209"/>
      <c r="K3" s="1208"/>
      <c r="L3" s="1207" t="s">
        <v>481</v>
      </c>
      <c r="M3" s="1209"/>
      <c r="N3" s="1208"/>
      <c r="O3" s="1207" t="s">
        <v>67</v>
      </c>
      <c r="P3" s="1208"/>
      <c r="Q3" s="1226" t="s">
        <v>499</v>
      </c>
      <c r="R3" s="1226"/>
    </row>
    <row r="4" spans="1:18" ht="38.25" x14ac:dyDescent="0.2">
      <c r="A4" s="1226"/>
      <c r="B4" s="1226"/>
      <c r="C4" s="354" t="s">
        <v>592</v>
      </c>
      <c r="D4" s="354" t="s">
        <v>498</v>
      </c>
      <c r="E4" s="354" t="s">
        <v>998</v>
      </c>
      <c r="F4" s="354" t="s">
        <v>592</v>
      </c>
      <c r="G4" s="354" t="s">
        <v>498</v>
      </c>
      <c r="H4" s="354" t="s">
        <v>998</v>
      </c>
      <c r="I4" s="354" t="s">
        <v>592</v>
      </c>
      <c r="J4" s="354" t="s">
        <v>498</v>
      </c>
      <c r="K4" s="354" t="s">
        <v>998</v>
      </c>
      <c r="L4" s="354" t="s">
        <v>592</v>
      </c>
      <c r="M4" s="354" t="s">
        <v>498</v>
      </c>
      <c r="N4" s="354" t="s">
        <v>998</v>
      </c>
      <c r="O4" s="354" t="s">
        <v>498</v>
      </c>
      <c r="P4" s="354" t="s">
        <v>998</v>
      </c>
      <c r="Q4" s="333" t="s">
        <v>498</v>
      </c>
      <c r="R4" s="354" t="s">
        <v>990</v>
      </c>
    </row>
    <row r="5" spans="1:18" x14ac:dyDescent="0.2">
      <c r="A5" s="31" t="s">
        <v>72</v>
      </c>
      <c r="B5" s="30">
        <v>259</v>
      </c>
      <c r="C5" s="407">
        <v>0.874</v>
      </c>
      <c r="D5" s="30">
        <v>874</v>
      </c>
      <c r="E5" s="30">
        <v>39.275199999999998</v>
      </c>
      <c r="F5" s="407">
        <v>0.49412000000000017</v>
      </c>
      <c r="G5" s="30">
        <v>41682</v>
      </c>
      <c r="H5" s="30">
        <v>8836.5611850000005</v>
      </c>
      <c r="I5" s="30">
        <v>422.85129336971352</v>
      </c>
      <c r="J5" s="30">
        <v>30995</v>
      </c>
      <c r="K5" s="30">
        <v>1246.95</v>
      </c>
      <c r="L5" s="25">
        <v>6825.5123999999996</v>
      </c>
      <c r="M5" s="25">
        <v>834466</v>
      </c>
      <c r="N5" s="30">
        <v>36315.928845000002</v>
      </c>
      <c r="O5" s="30">
        <v>908017</v>
      </c>
      <c r="P5" s="30">
        <v>46438.715230000002</v>
      </c>
      <c r="Q5" s="30">
        <v>1</v>
      </c>
      <c r="R5" s="406">
        <v>0.03</v>
      </c>
    </row>
    <row r="6" spans="1:18" x14ac:dyDescent="0.2">
      <c r="A6" s="31" t="s">
        <v>75</v>
      </c>
      <c r="B6" s="30">
        <f>SUM(B7:B11)</f>
        <v>104</v>
      </c>
      <c r="C6" s="406">
        <f t="shared" ref="C6:N6" si="0">SUM(C7:C11)</f>
        <v>0</v>
      </c>
      <c r="D6" s="406">
        <f t="shared" si="0"/>
        <v>0</v>
      </c>
      <c r="E6" s="406">
        <f t="shared" si="0"/>
        <v>0</v>
      </c>
      <c r="F6" s="408">
        <f t="shared" si="0"/>
        <v>6.3370000000000006E-4</v>
      </c>
      <c r="G6" s="30">
        <f t="shared" si="0"/>
        <v>123</v>
      </c>
      <c r="H6" s="30">
        <f t="shared" si="0"/>
        <v>18.64</v>
      </c>
      <c r="I6" s="407">
        <f t="shared" si="0"/>
        <v>0.35470668499999997</v>
      </c>
      <c r="J6" s="30">
        <f t="shared" si="0"/>
        <v>26</v>
      </c>
      <c r="K6" s="407">
        <f t="shared" si="0"/>
        <v>0.57201000000000002</v>
      </c>
      <c r="L6" s="30">
        <f t="shared" si="0"/>
        <v>747.42375000000004</v>
      </c>
      <c r="M6" s="30">
        <f t="shared" si="0"/>
        <v>98516</v>
      </c>
      <c r="N6" s="30">
        <f t="shared" si="0"/>
        <v>3892.0331300000003</v>
      </c>
      <c r="O6" s="30">
        <f>SUM(O7:O11)</f>
        <v>98665</v>
      </c>
      <c r="P6" s="30">
        <f t="shared" ref="P6" si="1">SUM(P7:P11)</f>
        <v>3911.2451400000004</v>
      </c>
      <c r="Q6" s="30">
        <f>Q11</f>
        <v>67</v>
      </c>
      <c r="R6" s="409">
        <f>R11</f>
        <v>4.08</v>
      </c>
    </row>
    <row r="7" spans="1:18" x14ac:dyDescent="0.2">
      <c r="A7" s="19">
        <v>43922</v>
      </c>
      <c r="B7" s="27">
        <v>18</v>
      </c>
      <c r="C7" s="410">
        <v>0</v>
      </c>
      <c r="D7" s="411">
        <v>0</v>
      </c>
      <c r="E7" s="411">
        <v>0</v>
      </c>
      <c r="F7" s="411">
        <v>0</v>
      </c>
      <c r="G7" s="411">
        <v>0</v>
      </c>
      <c r="H7" s="411">
        <v>0</v>
      </c>
      <c r="I7" s="411">
        <v>0</v>
      </c>
      <c r="J7" s="411">
        <v>0</v>
      </c>
      <c r="K7" s="411">
        <v>0</v>
      </c>
      <c r="L7" s="35">
        <v>200.38050000000001</v>
      </c>
      <c r="M7" s="44">
        <v>25734</v>
      </c>
      <c r="N7" s="41">
        <v>1001.73313</v>
      </c>
      <c r="O7" s="27">
        <v>25734</v>
      </c>
      <c r="P7" s="27">
        <v>1001.73313</v>
      </c>
      <c r="Q7" s="411">
        <v>0</v>
      </c>
      <c r="R7" s="411">
        <v>0</v>
      </c>
    </row>
    <row r="8" spans="1:18" x14ac:dyDescent="0.2">
      <c r="A8" s="19">
        <v>43953</v>
      </c>
      <c r="B8" s="27">
        <v>20</v>
      </c>
      <c r="C8" s="410">
        <v>0</v>
      </c>
      <c r="D8" s="411">
        <v>0</v>
      </c>
      <c r="E8" s="411">
        <v>0</v>
      </c>
      <c r="F8" s="411">
        <v>0</v>
      </c>
      <c r="G8" s="411">
        <v>0</v>
      </c>
      <c r="H8" s="411">
        <v>0</v>
      </c>
      <c r="I8" s="412">
        <v>0.35470668499999997</v>
      </c>
      <c r="J8" s="27">
        <v>26</v>
      </c>
      <c r="K8" s="413">
        <v>0.57201000000000002</v>
      </c>
      <c r="L8" s="35">
        <v>165.684</v>
      </c>
      <c r="M8" s="44">
        <v>21380</v>
      </c>
      <c r="N8" s="41">
        <v>847.49</v>
      </c>
      <c r="O8" s="27">
        <v>21406</v>
      </c>
      <c r="P8" s="27">
        <v>848.06200999999999</v>
      </c>
      <c r="Q8" s="27">
        <v>50</v>
      </c>
      <c r="R8" s="27">
        <v>2.64</v>
      </c>
    </row>
    <row r="9" spans="1:18" x14ac:dyDescent="0.2">
      <c r="A9" s="19">
        <v>43985</v>
      </c>
      <c r="B9" s="27">
        <v>22</v>
      </c>
      <c r="C9" s="410">
        <v>0</v>
      </c>
      <c r="D9" s="411">
        <v>0</v>
      </c>
      <c r="E9" s="411">
        <v>0</v>
      </c>
      <c r="F9" s="414">
        <v>6.3370000000000006E-4</v>
      </c>
      <c r="G9" s="27">
        <v>123</v>
      </c>
      <c r="H9" s="41">
        <v>18.64</v>
      </c>
      <c r="I9" s="411">
        <v>0</v>
      </c>
      <c r="J9" s="411">
        <v>0</v>
      </c>
      <c r="K9" s="411">
        <v>0</v>
      </c>
      <c r="L9" s="35">
        <v>314.88175000000001</v>
      </c>
      <c r="M9" s="44">
        <v>39937</v>
      </c>
      <c r="N9" s="41">
        <v>1565.29</v>
      </c>
      <c r="O9" s="27">
        <v>40060</v>
      </c>
      <c r="P9" s="27">
        <v>1583.93</v>
      </c>
      <c r="Q9" s="27">
        <v>86</v>
      </c>
      <c r="R9" s="27">
        <v>4.5199999999999996</v>
      </c>
    </row>
    <row r="10" spans="1:18" x14ac:dyDescent="0.2">
      <c r="A10" s="19">
        <v>44016</v>
      </c>
      <c r="B10" s="35">
        <v>23</v>
      </c>
      <c r="C10" s="343">
        <v>0</v>
      </c>
      <c r="D10" s="343">
        <v>0</v>
      </c>
      <c r="E10" s="343">
        <v>0</v>
      </c>
      <c r="F10" s="343">
        <v>0</v>
      </c>
      <c r="G10" s="343">
        <v>0</v>
      </c>
      <c r="H10" s="343">
        <v>0</v>
      </c>
      <c r="I10" s="343">
        <v>0</v>
      </c>
      <c r="J10" s="343">
        <v>0</v>
      </c>
      <c r="K10" s="343">
        <v>0</v>
      </c>
      <c r="L10" s="35">
        <v>46.964500000000001</v>
      </c>
      <c r="M10" s="35">
        <v>7891</v>
      </c>
      <c r="N10" s="35">
        <v>323.74</v>
      </c>
      <c r="O10" s="35">
        <v>7891</v>
      </c>
      <c r="P10" s="35">
        <v>323.74</v>
      </c>
      <c r="Q10" s="35">
        <v>83</v>
      </c>
      <c r="R10" s="35">
        <v>4.12</v>
      </c>
    </row>
    <row r="11" spans="1:18" x14ac:dyDescent="0.2">
      <c r="A11" s="19">
        <v>44044</v>
      </c>
      <c r="B11" s="35">
        <v>21</v>
      </c>
      <c r="C11" s="343">
        <v>0</v>
      </c>
      <c r="D11" s="343">
        <v>0</v>
      </c>
      <c r="E11" s="343">
        <v>0</v>
      </c>
      <c r="F11" s="343">
        <v>0</v>
      </c>
      <c r="G11" s="343">
        <v>0</v>
      </c>
      <c r="H11" s="343">
        <v>0</v>
      </c>
      <c r="I11" s="343">
        <v>0</v>
      </c>
      <c r="J11" s="343">
        <v>0</v>
      </c>
      <c r="K11" s="343">
        <v>0</v>
      </c>
      <c r="L11" s="35">
        <v>19.513000000000002</v>
      </c>
      <c r="M11" s="35">
        <v>3574</v>
      </c>
      <c r="N11" s="35">
        <v>153.78</v>
      </c>
      <c r="O11" s="35">
        <v>3574</v>
      </c>
      <c r="P11" s="35">
        <v>153.78</v>
      </c>
      <c r="Q11" s="35">
        <v>67</v>
      </c>
      <c r="R11" s="35">
        <v>4.08</v>
      </c>
    </row>
    <row r="12" spans="1:18" x14ac:dyDescent="0.2">
      <c r="A12" s="177"/>
      <c r="B12" s="177"/>
      <c r="C12" s="177"/>
      <c r="D12" s="177"/>
      <c r="E12" s="177"/>
      <c r="F12" s="177"/>
      <c r="G12" s="177"/>
      <c r="H12" s="177"/>
      <c r="I12" s="177"/>
      <c r="J12" s="177"/>
      <c r="K12" s="177"/>
      <c r="L12" s="177"/>
      <c r="M12" s="177"/>
      <c r="N12" s="415"/>
      <c r="O12" s="177"/>
      <c r="P12" s="177"/>
      <c r="Q12" s="177"/>
      <c r="R12" s="177"/>
    </row>
    <row r="13" spans="1:18" ht="25.15" customHeight="1" x14ac:dyDescent="0.2">
      <c r="A13" s="177"/>
      <c r="B13" s="177"/>
      <c r="C13" s="177"/>
      <c r="D13" s="177"/>
      <c r="E13" s="177"/>
      <c r="F13" s="177"/>
      <c r="G13" s="177"/>
      <c r="H13" s="177"/>
      <c r="I13" s="177"/>
      <c r="J13" s="177"/>
      <c r="K13" s="177"/>
      <c r="L13" s="177"/>
      <c r="M13" s="177"/>
      <c r="N13" s="177"/>
      <c r="O13" s="177"/>
      <c r="P13" s="415"/>
      <c r="Q13" s="177"/>
      <c r="R13" s="177"/>
    </row>
    <row r="14" spans="1:18" ht="12.75" customHeight="1" x14ac:dyDescent="0.2">
      <c r="A14" s="1237" t="s">
        <v>480</v>
      </c>
      <c r="B14" s="1237"/>
      <c r="C14" s="1237"/>
      <c r="D14" s="1237"/>
      <c r="E14" s="1237"/>
      <c r="F14" s="1237"/>
      <c r="G14" s="1237"/>
      <c r="H14" s="1237"/>
      <c r="I14" s="1237"/>
      <c r="J14" s="1237"/>
      <c r="K14" s="416"/>
      <c r="L14" s="416"/>
      <c r="M14" s="416"/>
      <c r="N14" s="416"/>
      <c r="O14" s="416"/>
      <c r="P14" s="416"/>
      <c r="Q14" s="416"/>
      <c r="R14" s="416"/>
    </row>
    <row r="15" spans="1:18" ht="37.5" customHeight="1" x14ac:dyDescent="0.2">
      <c r="A15" s="1238" t="s">
        <v>583</v>
      </c>
      <c r="B15" s="1238" t="s">
        <v>496</v>
      </c>
      <c r="C15" s="1239" t="s">
        <v>486</v>
      </c>
      <c r="D15" s="1239"/>
      <c r="E15" s="1239"/>
      <c r="F15" s="1239"/>
      <c r="G15" s="1239" t="s">
        <v>67</v>
      </c>
      <c r="H15" s="1216"/>
      <c r="I15" s="1239" t="s">
        <v>499</v>
      </c>
      <c r="J15" s="1239"/>
      <c r="K15" s="416"/>
      <c r="L15" s="416"/>
      <c r="M15" s="416"/>
      <c r="N15" s="416"/>
      <c r="O15" s="416"/>
      <c r="P15" s="416"/>
      <c r="Q15" s="416"/>
      <c r="R15" s="416"/>
    </row>
    <row r="16" spans="1:18" x14ac:dyDescent="0.2">
      <c r="A16" s="1238"/>
      <c r="B16" s="1238"/>
      <c r="C16" s="1241" t="s">
        <v>991</v>
      </c>
      <c r="D16" s="1241"/>
      <c r="E16" s="1241" t="s">
        <v>992</v>
      </c>
      <c r="F16" s="1241"/>
      <c r="G16" s="1213" t="s">
        <v>498</v>
      </c>
      <c r="H16" s="1242" t="s">
        <v>993</v>
      </c>
      <c r="I16" s="1238" t="s">
        <v>498</v>
      </c>
      <c r="J16" s="1238" t="s">
        <v>994</v>
      </c>
      <c r="K16" s="416"/>
      <c r="L16" s="416" t="s">
        <v>574</v>
      </c>
      <c r="M16" s="416"/>
      <c r="N16" s="416"/>
      <c r="O16" s="416"/>
      <c r="P16" s="416"/>
      <c r="Q16" s="416"/>
      <c r="R16" s="416"/>
    </row>
    <row r="17" spans="1:18" ht="38.25" x14ac:dyDescent="0.2">
      <c r="A17" s="1238"/>
      <c r="B17" s="1238"/>
      <c r="C17" s="351" t="s">
        <v>498</v>
      </c>
      <c r="D17" s="333" t="s">
        <v>989</v>
      </c>
      <c r="E17" s="351" t="s">
        <v>498</v>
      </c>
      <c r="F17" s="333" t="s">
        <v>989</v>
      </c>
      <c r="G17" s="1215"/>
      <c r="H17" s="1243"/>
      <c r="I17" s="1238"/>
      <c r="J17" s="1238"/>
      <c r="K17" s="416"/>
      <c r="L17" s="416"/>
      <c r="M17" s="416"/>
      <c r="N17" s="416"/>
      <c r="O17" s="416"/>
      <c r="P17" s="416"/>
      <c r="Q17" s="416"/>
      <c r="R17" s="416"/>
    </row>
    <row r="18" spans="1:18" x14ac:dyDescent="0.2">
      <c r="A18" s="178" t="s">
        <v>75</v>
      </c>
      <c r="B18" s="417">
        <f>SUM(B19:B21)</f>
        <v>66</v>
      </c>
      <c r="C18" s="417">
        <f t="shared" ref="C18:H18" si="2">SUM(C19:C21)</f>
        <v>911040</v>
      </c>
      <c r="D18" s="417">
        <f t="shared" si="2"/>
        <v>46943.53</v>
      </c>
      <c r="E18" s="417">
        <f t="shared" si="2"/>
        <v>2569572</v>
      </c>
      <c r="F18" s="417">
        <f t="shared" si="2"/>
        <v>123787.07999999999</v>
      </c>
      <c r="G18" s="417">
        <f t="shared" si="2"/>
        <v>3480612</v>
      </c>
      <c r="H18" s="417">
        <f t="shared" si="2"/>
        <v>170730.61</v>
      </c>
      <c r="I18" s="389">
        <f>I21</f>
        <v>329</v>
      </c>
      <c r="J18" s="389">
        <f>J21</f>
        <v>0.17</v>
      </c>
      <c r="K18" s="416"/>
      <c r="L18" s="418"/>
      <c r="M18" s="419"/>
      <c r="N18" s="416"/>
      <c r="O18" s="416"/>
      <c r="P18" s="416"/>
      <c r="Q18" s="416"/>
      <c r="R18" s="416"/>
    </row>
    <row r="19" spans="1:18" x14ac:dyDescent="0.2">
      <c r="A19" s="420">
        <v>43983</v>
      </c>
      <c r="B19" s="27">
        <v>22</v>
      </c>
      <c r="C19" s="421">
        <v>298958</v>
      </c>
      <c r="D19" s="421">
        <v>13332.21</v>
      </c>
      <c r="E19" s="421">
        <v>294684</v>
      </c>
      <c r="F19" s="421">
        <v>13484.56</v>
      </c>
      <c r="G19" s="421">
        <v>593642</v>
      </c>
      <c r="H19" s="421">
        <v>26816.769999999997</v>
      </c>
      <c r="I19" s="422">
        <v>389</v>
      </c>
      <c r="J19" s="422">
        <v>0.11</v>
      </c>
      <c r="K19" s="416"/>
      <c r="L19" s="416"/>
      <c r="M19" s="416"/>
      <c r="N19" s="416"/>
      <c r="O19" s="416"/>
      <c r="P19" s="416"/>
      <c r="Q19" s="416"/>
      <c r="R19" s="416"/>
    </row>
    <row r="20" spans="1:18" x14ac:dyDescent="0.2">
      <c r="A20" s="420">
        <v>44013</v>
      </c>
      <c r="B20" s="27">
        <v>23</v>
      </c>
      <c r="C20" s="421">
        <v>267903</v>
      </c>
      <c r="D20" s="421">
        <v>13424.07</v>
      </c>
      <c r="E20" s="421">
        <v>1238158</v>
      </c>
      <c r="F20" s="421">
        <v>58818.92</v>
      </c>
      <c r="G20" s="421">
        <v>1506061</v>
      </c>
      <c r="H20" s="421">
        <v>72242.989999999991</v>
      </c>
      <c r="I20" s="422">
        <v>376</v>
      </c>
      <c r="J20" s="422">
        <v>0.38</v>
      </c>
      <c r="K20" s="418"/>
      <c r="L20" s="418"/>
      <c r="M20" s="419"/>
      <c r="N20" s="416"/>
      <c r="O20" s="416"/>
      <c r="P20" s="416"/>
      <c r="Q20" s="416"/>
      <c r="R20" s="416"/>
    </row>
    <row r="21" spans="1:18" x14ac:dyDescent="0.2">
      <c r="A21" s="420">
        <v>44044</v>
      </c>
      <c r="B21" s="27">
        <v>21</v>
      </c>
      <c r="C21" s="421">
        <v>344179</v>
      </c>
      <c r="D21" s="421">
        <v>20187.25</v>
      </c>
      <c r="E21" s="421">
        <v>1036730</v>
      </c>
      <c r="F21" s="421">
        <v>51483.6</v>
      </c>
      <c r="G21" s="421">
        <v>1380909</v>
      </c>
      <c r="H21" s="421">
        <v>71670.850000000006</v>
      </c>
      <c r="I21" s="422">
        <v>329</v>
      </c>
      <c r="J21" s="422">
        <v>0.17</v>
      </c>
      <c r="K21" s="418"/>
      <c r="L21" s="418"/>
      <c r="M21" s="419"/>
      <c r="N21" s="416"/>
      <c r="O21" s="416"/>
      <c r="P21" s="416"/>
      <c r="Q21" s="416"/>
      <c r="R21" s="416"/>
    </row>
    <row r="22" spans="1:18" x14ac:dyDescent="0.2">
      <c r="A22" s="377" t="s">
        <v>1077</v>
      </c>
      <c r="B22" s="29"/>
      <c r="C22" s="29"/>
      <c r="D22" s="29"/>
      <c r="E22" s="29"/>
      <c r="F22" s="29"/>
      <c r="G22" s="29"/>
      <c r="H22" s="386"/>
      <c r="I22" s="386"/>
      <c r="J22" s="386"/>
      <c r="K22" s="386"/>
      <c r="L22" s="386"/>
      <c r="M22" s="386"/>
      <c r="N22" s="386"/>
      <c r="O22" s="386"/>
      <c r="P22" s="386"/>
      <c r="Q22" s="382"/>
      <c r="R22" s="423"/>
    </row>
    <row r="23" spans="1:18" x14ac:dyDescent="0.2">
      <c r="A23" s="1240" t="s">
        <v>806</v>
      </c>
      <c r="B23" s="1240"/>
      <c r="C23" s="1240"/>
      <c r="D23" s="1240"/>
      <c r="E23" s="1240"/>
      <c r="F23" s="1240"/>
      <c r="G23" s="1240"/>
      <c r="H23" s="1240"/>
      <c r="I23" s="1240"/>
      <c r="J23" s="424"/>
      <c r="K23" s="424"/>
      <c r="L23" s="424"/>
      <c r="M23" s="424"/>
      <c r="N23" s="424"/>
      <c r="O23" s="424"/>
      <c r="P23" s="424"/>
      <c r="Q23" s="382"/>
      <c r="R23" s="423"/>
    </row>
    <row r="24" spans="1:18" x14ac:dyDescent="0.2">
      <c r="A24" s="22" t="s">
        <v>366</v>
      </c>
      <c r="B24" s="377"/>
      <c r="C24" s="377"/>
      <c r="D24" s="377"/>
      <c r="E24" s="377"/>
      <c r="F24" s="377"/>
      <c r="G24" s="385"/>
      <c r="H24" s="386" t="s">
        <v>574</v>
      </c>
      <c r="I24" s="388"/>
      <c r="J24" s="385"/>
      <c r="K24" s="385"/>
      <c r="L24" s="425"/>
      <c r="M24" s="385"/>
      <c r="N24" s="386"/>
      <c r="O24" s="377"/>
      <c r="P24" s="377"/>
      <c r="Q24" s="377"/>
      <c r="R24" s="377"/>
    </row>
    <row r="25" spans="1:18" x14ac:dyDescent="0.2">
      <c r="A25" s="22"/>
      <c r="B25" s="377"/>
      <c r="C25" s="377"/>
      <c r="D25" s="377"/>
      <c r="E25" s="377"/>
      <c r="F25" s="377"/>
      <c r="G25" s="377"/>
      <c r="H25" s="377"/>
      <c r="I25" s="385"/>
      <c r="J25" s="377" t="s">
        <v>574</v>
      </c>
      <c r="K25" s="377"/>
      <c r="L25" s="377"/>
      <c r="M25" s="377"/>
      <c r="N25" s="377"/>
      <c r="O25" s="377"/>
      <c r="P25" s="377"/>
      <c r="Q25" s="377"/>
      <c r="R25" s="377"/>
    </row>
    <row r="26" spans="1:18" x14ac:dyDescent="0.2">
      <c r="H26" s="344"/>
      <c r="P26" s="344"/>
      <c r="Q26" s="344"/>
    </row>
    <row r="27" spans="1:18" x14ac:dyDescent="0.2">
      <c r="H27" s="344"/>
      <c r="P27" s="344"/>
    </row>
    <row r="28" spans="1:18" x14ac:dyDescent="0.2">
      <c r="P28" s="344"/>
    </row>
    <row r="29" spans="1:18" x14ac:dyDescent="0.2">
      <c r="H29" s="344"/>
      <c r="P29" s="344"/>
    </row>
  </sheetData>
  <mergeCells count="23">
    <mergeCell ref="A23:I23"/>
    <mergeCell ref="C16:D16"/>
    <mergeCell ref="E16:F16"/>
    <mergeCell ref="G16:G17"/>
    <mergeCell ref="H16:H17"/>
    <mergeCell ref="I16:I17"/>
    <mergeCell ref="A14:J14"/>
    <mergeCell ref="A15:A17"/>
    <mergeCell ref="B15:B17"/>
    <mergeCell ref="C15:F15"/>
    <mergeCell ref="G15:H15"/>
    <mergeCell ref="I15:J15"/>
    <mergeCell ref="J16:J17"/>
    <mergeCell ref="Q3:R3"/>
    <mergeCell ref="A1:R1"/>
    <mergeCell ref="A2:R2"/>
    <mergeCell ref="A3:A4"/>
    <mergeCell ref="B3:B4"/>
    <mergeCell ref="C3:E3"/>
    <mergeCell ref="O3:P3"/>
    <mergeCell ref="F3:H3"/>
    <mergeCell ref="I3:K3"/>
    <mergeCell ref="L3:N3"/>
  </mergeCells>
  <pageMargins left="0.78431372549019618" right="0.78431372549019618" top="0.98039215686274517" bottom="0.98039215686274517" header="0.50980392156862753" footer="0.50980392156862753"/>
  <pageSetup paperSize="9" scale="4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4"/>
  <sheetViews>
    <sheetView zoomScaleNormal="100" workbookViewId="0">
      <selection activeCell="J15" sqref="J15"/>
    </sheetView>
  </sheetViews>
  <sheetFormatPr defaultRowHeight="15" x14ac:dyDescent="0.25"/>
  <cols>
    <col min="1" max="1" width="21.7109375" style="628" customWidth="1"/>
    <col min="2" max="3" width="11.28515625" style="628" customWidth="1"/>
    <col min="4" max="4" width="4.85546875" style="628" bestFit="1" customWidth="1"/>
    <col min="5" max="16384" width="9.140625" style="628"/>
  </cols>
  <sheetData>
    <row r="1" spans="1:15" ht="15.75" customHeight="1" x14ac:dyDescent="0.25">
      <c r="A1" s="948" t="s">
        <v>646</v>
      </c>
      <c r="B1" s="948"/>
      <c r="C1" s="948"/>
    </row>
    <row r="2" spans="1:15" s="646" customFormat="1" ht="32.25" customHeight="1" x14ac:dyDescent="0.2">
      <c r="A2" s="649" t="s">
        <v>109</v>
      </c>
      <c r="B2" s="630" t="s">
        <v>86</v>
      </c>
      <c r="C2" s="650" t="s">
        <v>643</v>
      </c>
    </row>
    <row r="3" spans="1:15" s="646" customFormat="1" x14ac:dyDescent="0.2">
      <c r="A3" s="631" t="s">
        <v>72</v>
      </c>
      <c r="B3" s="651">
        <v>46</v>
      </c>
      <c r="C3" s="652">
        <v>495.38279999999992</v>
      </c>
    </row>
    <row r="4" spans="1:15" s="646" customFormat="1" x14ac:dyDescent="0.2">
      <c r="A4" s="631" t="s">
        <v>75</v>
      </c>
      <c r="B4" s="651">
        <f>SUM(B5:B9)</f>
        <v>8</v>
      </c>
      <c r="C4" s="651">
        <f>SUM(C5:C9)</f>
        <v>42.36</v>
      </c>
    </row>
    <row r="5" spans="1:15" s="646" customFormat="1" x14ac:dyDescent="0.2">
      <c r="A5" s="653">
        <v>43922</v>
      </c>
      <c r="B5" s="654">
        <v>3</v>
      </c>
      <c r="C5" s="655">
        <v>13.92</v>
      </c>
    </row>
    <row r="6" spans="1:15" s="646" customFormat="1" x14ac:dyDescent="0.2">
      <c r="A6" s="653">
        <v>43952</v>
      </c>
      <c r="B6" s="654">
        <v>0</v>
      </c>
      <c r="C6" s="654">
        <v>0</v>
      </c>
    </row>
    <row r="7" spans="1:15" s="646" customFormat="1" x14ac:dyDescent="0.2">
      <c r="A7" s="653">
        <v>43983</v>
      </c>
      <c r="B7" s="654">
        <v>1</v>
      </c>
      <c r="C7" s="654">
        <v>2.46</v>
      </c>
    </row>
    <row r="8" spans="1:15" s="646" customFormat="1" x14ac:dyDescent="0.2">
      <c r="A8" s="653">
        <v>44013</v>
      </c>
      <c r="B8" s="654">
        <v>2</v>
      </c>
      <c r="C8" s="654">
        <v>14.53</v>
      </c>
    </row>
    <row r="9" spans="1:15" s="646" customFormat="1" x14ac:dyDescent="0.2">
      <c r="A9" s="653">
        <v>44044</v>
      </c>
      <c r="B9" s="654">
        <v>2</v>
      </c>
      <c r="C9" s="654">
        <v>11.45</v>
      </c>
    </row>
    <row r="10" spans="1:15" s="646" customFormat="1" ht="15" customHeight="1" x14ac:dyDescent="0.2">
      <c r="A10" s="656" t="s">
        <v>946</v>
      </c>
      <c r="B10" s="656"/>
      <c r="C10" s="656"/>
      <c r="D10" s="657"/>
      <c r="E10" s="657"/>
      <c r="F10" s="657"/>
      <c r="G10" s="657"/>
      <c r="H10" s="657"/>
      <c r="I10" s="657"/>
      <c r="J10" s="657"/>
      <c r="K10" s="657"/>
      <c r="L10" s="657"/>
      <c r="M10" s="657"/>
      <c r="N10" s="657"/>
      <c r="O10" s="657"/>
    </row>
    <row r="11" spans="1:15" s="646" customFormat="1" ht="33.75" customHeight="1" x14ac:dyDescent="0.2">
      <c r="A11" s="949" t="s">
        <v>943</v>
      </c>
      <c r="B11" s="949"/>
      <c r="C11" s="949"/>
      <c r="D11" s="657"/>
      <c r="E11" s="657"/>
      <c r="F11" s="657"/>
      <c r="G11" s="657"/>
      <c r="H11" s="657"/>
      <c r="I11" s="657"/>
      <c r="J11" s="657"/>
      <c r="K11" s="657"/>
      <c r="L11" s="657"/>
      <c r="M11" s="657"/>
      <c r="N11" s="657"/>
      <c r="O11" s="657"/>
    </row>
    <row r="12" spans="1:15" s="646" customFormat="1" ht="15" customHeight="1" x14ac:dyDescent="0.2">
      <c r="A12" s="949" t="s">
        <v>1077</v>
      </c>
      <c r="B12" s="949"/>
      <c r="C12" s="949"/>
      <c r="D12" s="657"/>
      <c r="E12" s="657"/>
      <c r="F12" s="657"/>
      <c r="G12" s="657"/>
      <c r="H12" s="657"/>
      <c r="I12" s="657"/>
      <c r="J12" s="657"/>
      <c r="K12" s="657"/>
      <c r="L12" s="657"/>
      <c r="M12" s="657"/>
      <c r="N12" s="657"/>
      <c r="O12" s="657"/>
    </row>
    <row r="13" spans="1:15" s="646" customFormat="1" x14ac:dyDescent="0.2">
      <c r="A13" s="950" t="s">
        <v>88</v>
      </c>
      <c r="B13" s="950"/>
      <c r="C13" s="950"/>
    </row>
    <row r="14" spans="1:15" s="646" customFormat="1" x14ac:dyDescent="0.2"/>
  </sheetData>
  <mergeCells count="4">
    <mergeCell ref="A1:C1"/>
    <mergeCell ref="A11:C11"/>
    <mergeCell ref="A12:C12"/>
    <mergeCell ref="A13:C1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Normal="100" workbookViewId="0">
      <selection activeCell="G31" sqref="G31"/>
    </sheetView>
  </sheetViews>
  <sheetFormatPr defaultRowHeight="15.75" x14ac:dyDescent="0.25"/>
  <cols>
    <col min="1" max="1" width="9.140625" style="46"/>
    <col min="2" max="2" width="9.5703125" style="46" bestFit="1" customWidth="1"/>
    <col min="3" max="4" width="9.140625" style="46"/>
    <col min="5" max="5" width="11.7109375" style="46" customWidth="1"/>
    <col min="6" max="6" width="9.140625" style="46"/>
    <col min="7" max="7" width="11.140625" style="46" customWidth="1"/>
    <col min="8" max="8" width="9.7109375" style="46" bestFit="1" customWidth="1"/>
    <col min="9" max="9" width="10.7109375" style="46" customWidth="1"/>
    <col min="10" max="10" width="10.42578125" style="46" customWidth="1"/>
    <col min="11" max="11" width="15.28515625" style="46" customWidth="1"/>
    <col min="12" max="12" width="9.140625" style="46"/>
    <col min="13" max="13" width="9.42578125" style="46" bestFit="1" customWidth="1"/>
    <col min="14" max="16384" width="9.140625" style="46"/>
  </cols>
  <sheetData>
    <row r="1" spans="1:12" x14ac:dyDescent="0.25">
      <c r="A1" s="45" t="s">
        <v>921</v>
      </c>
    </row>
    <row r="2" spans="1:12" x14ac:dyDescent="0.25">
      <c r="A2" s="1244" t="s">
        <v>479</v>
      </c>
      <c r="B2" s="1244"/>
      <c r="C2" s="1244"/>
      <c r="D2" s="1244"/>
      <c r="E2" s="1244"/>
      <c r="F2" s="1244"/>
      <c r="G2" s="1244"/>
      <c r="H2" s="1244"/>
      <c r="I2" s="1244"/>
      <c r="J2" s="1244"/>
      <c r="K2" s="1244"/>
      <c r="L2" s="1244"/>
    </row>
    <row r="3" spans="1:12" ht="45.6" customHeight="1" x14ac:dyDescent="0.25">
      <c r="A3" s="1245" t="s">
        <v>424</v>
      </c>
      <c r="B3" s="1245" t="s">
        <v>496</v>
      </c>
      <c r="C3" s="1245" t="s">
        <v>483</v>
      </c>
      <c r="D3" s="1245"/>
      <c r="E3" s="1245"/>
      <c r="F3" s="1246" t="s">
        <v>484</v>
      </c>
      <c r="G3" s="1247"/>
      <c r="H3" s="1248"/>
      <c r="I3" s="1246" t="s">
        <v>67</v>
      </c>
      <c r="J3" s="1248"/>
      <c r="K3" s="1246" t="s">
        <v>499</v>
      </c>
      <c r="L3" s="1248"/>
    </row>
    <row r="4" spans="1:12" ht="63" x14ac:dyDescent="0.25">
      <c r="A4" s="1245"/>
      <c r="B4" s="1245"/>
      <c r="C4" s="435" t="s">
        <v>593</v>
      </c>
      <c r="D4" s="435" t="s">
        <v>498</v>
      </c>
      <c r="E4" s="435" t="s">
        <v>1001</v>
      </c>
      <c r="F4" s="435" t="s">
        <v>593</v>
      </c>
      <c r="G4" s="436" t="s">
        <v>498</v>
      </c>
      <c r="H4" s="436" t="s">
        <v>1002</v>
      </c>
      <c r="I4" s="436" t="s">
        <v>498</v>
      </c>
      <c r="J4" s="436" t="s">
        <v>1002</v>
      </c>
      <c r="K4" s="436" t="s">
        <v>498</v>
      </c>
      <c r="L4" s="435" t="s">
        <v>1003</v>
      </c>
    </row>
    <row r="5" spans="1:12" ht="15.75" customHeight="1" x14ac:dyDescent="0.25">
      <c r="A5" s="47" t="s">
        <v>72</v>
      </c>
      <c r="B5" s="48">
        <v>259</v>
      </c>
      <c r="C5" s="49">
        <v>2.1864300000000003E-2</v>
      </c>
      <c r="D5" s="48">
        <v>65928</v>
      </c>
      <c r="E5" s="48">
        <v>5773.6021940000001</v>
      </c>
      <c r="F5" s="50">
        <v>0.01</v>
      </c>
      <c r="G5" s="48">
        <v>79626</v>
      </c>
      <c r="H5" s="48">
        <v>588.69708099999991</v>
      </c>
      <c r="I5" s="48">
        <v>145554</v>
      </c>
      <c r="J5" s="48">
        <v>6362.0044560000006</v>
      </c>
      <c r="K5" s="48">
        <v>8</v>
      </c>
      <c r="L5" s="51">
        <v>0.33</v>
      </c>
    </row>
    <row r="6" spans="1:12" ht="18.75" customHeight="1" x14ac:dyDescent="0.25">
      <c r="A6" s="47" t="s">
        <v>75</v>
      </c>
      <c r="B6" s="48">
        <f>SUM(B7:B11)</f>
        <v>105</v>
      </c>
      <c r="C6" s="52">
        <f t="shared" ref="C6:J6" si="0">SUM(C7:C11)</f>
        <v>1.0040000000000001E-3</v>
      </c>
      <c r="D6" s="48">
        <f t="shared" si="0"/>
        <v>10040</v>
      </c>
      <c r="E6" s="48">
        <f t="shared" si="0"/>
        <v>480.56283300000007</v>
      </c>
      <c r="F6" s="49">
        <f t="shared" si="0"/>
        <v>0</v>
      </c>
      <c r="G6" s="49">
        <f t="shared" si="0"/>
        <v>0</v>
      </c>
      <c r="H6" s="49">
        <f t="shared" si="0"/>
        <v>0</v>
      </c>
      <c r="I6" s="48">
        <f t="shared" si="0"/>
        <v>10040</v>
      </c>
      <c r="J6" s="48">
        <f t="shared" si="0"/>
        <v>480.56283300000007</v>
      </c>
      <c r="K6" s="48">
        <f>K11</f>
        <v>7</v>
      </c>
      <c r="L6" s="179">
        <f>L11</f>
        <v>0.36</v>
      </c>
    </row>
    <row r="7" spans="1:12" x14ac:dyDescent="0.25">
      <c r="A7" s="53">
        <v>43922</v>
      </c>
      <c r="B7" s="54">
        <v>18</v>
      </c>
      <c r="C7" s="55">
        <v>1.2560000000000002E-4</v>
      </c>
      <c r="D7" s="54">
        <v>1256</v>
      </c>
      <c r="E7" s="54">
        <v>57.360366999999997</v>
      </c>
      <c r="F7" s="56">
        <v>0</v>
      </c>
      <c r="G7" s="426">
        <v>0</v>
      </c>
      <c r="H7" s="426">
        <v>0</v>
      </c>
      <c r="I7" s="54">
        <v>1256</v>
      </c>
      <c r="J7" s="54">
        <v>57.360366999999997</v>
      </c>
      <c r="K7" s="54">
        <v>17</v>
      </c>
      <c r="L7" s="54">
        <v>0.76</v>
      </c>
    </row>
    <row r="8" spans="1:12" x14ac:dyDescent="0.25">
      <c r="A8" s="53">
        <v>43953</v>
      </c>
      <c r="B8" s="54">
        <v>21</v>
      </c>
      <c r="C8" s="55">
        <v>1.6510000000000006E-4</v>
      </c>
      <c r="D8" s="54">
        <v>1651</v>
      </c>
      <c r="E8" s="54">
        <v>76.517431000000016</v>
      </c>
      <c r="F8" s="56">
        <v>0</v>
      </c>
      <c r="G8" s="426">
        <v>0</v>
      </c>
      <c r="H8" s="426">
        <v>0</v>
      </c>
      <c r="I8" s="54">
        <v>1651</v>
      </c>
      <c r="J8" s="54">
        <v>76.517431000000016</v>
      </c>
      <c r="K8" s="54">
        <v>3</v>
      </c>
      <c r="L8" s="180">
        <v>0.14000000000000001</v>
      </c>
    </row>
    <row r="9" spans="1:12" x14ac:dyDescent="0.25">
      <c r="A9" s="53">
        <v>43985</v>
      </c>
      <c r="B9" s="54">
        <v>22</v>
      </c>
      <c r="C9" s="55">
        <v>4.4740000000000009E-4</v>
      </c>
      <c r="D9" s="54">
        <v>4474</v>
      </c>
      <c r="E9" s="54">
        <v>209.17937999999998</v>
      </c>
      <c r="F9" s="56">
        <v>0</v>
      </c>
      <c r="G9" s="426">
        <v>0</v>
      </c>
      <c r="H9" s="426">
        <v>0</v>
      </c>
      <c r="I9" s="54">
        <f>SUM(D9,G9)</f>
        <v>4474</v>
      </c>
      <c r="J9" s="54">
        <f>SUM(E9,H9)</f>
        <v>209.17937999999998</v>
      </c>
      <c r="K9" s="54">
        <v>18</v>
      </c>
      <c r="L9" s="180">
        <v>0.87</v>
      </c>
    </row>
    <row r="10" spans="1:12" x14ac:dyDescent="0.25">
      <c r="A10" s="53">
        <v>44016</v>
      </c>
      <c r="B10" s="54">
        <v>23</v>
      </c>
      <c r="C10" s="55">
        <v>9.1099999999999992E-5</v>
      </c>
      <c r="D10" s="54">
        <v>911</v>
      </c>
      <c r="E10" s="54">
        <v>45.493170000000013</v>
      </c>
      <c r="F10" s="56">
        <v>0</v>
      </c>
      <c r="G10" s="426">
        <v>0</v>
      </c>
      <c r="H10" s="426">
        <v>0</v>
      </c>
      <c r="I10" s="54">
        <v>911</v>
      </c>
      <c r="J10" s="54">
        <v>45.493170000000013</v>
      </c>
      <c r="K10" s="54">
        <v>23</v>
      </c>
      <c r="L10" s="180">
        <v>1.23</v>
      </c>
    </row>
    <row r="11" spans="1:12" x14ac:dyDescent="0.25">
      <c r="A11" s="53">
        <v>44048</v>
      </c>
      <c r="B11" s="54">
        <v>21</v>
      </c>
      <c r="C11" s="55">
        <v>1.7479999999999999E-4</v>
      </c>
      <c r="D11" s="54">
        <v>1748</v>
      </c>
      <c r="E11" s="54">
        <v>92.012484999999998</v>
      </c>
      <c r="F11" s="56">
        <v>0</v>
      </c>
      <c r="G11" s="426">
        <v>0</v>
      </c>
      <c r="H11" s="426">
        <v>0</v>
      </c>
      <c r="I11" s="54">
        <v>1748</v>
      </c>
      <c r="J11" s="54">
        <v>92.012484999999998</v>
      </c>
      <c r="K11" s="54">
        <v>7</v>
      </c>
      <c r="L11" s="180">
        <v>0.36</v>
      </c>
    </row>
    <row r="12" spans="1:12" x14ac:dyDescent="0.25">
      <c r="B12" s="60"/>
      <c r="C12" s="60"/>
      <c r="D12" s="60"/>
      <c r="E12" s="60"/>
      <c r="F12" s="60"/>
      <c r="G12" s="60"/>
      <c r="H12" s="60"/>
      <c r="I12" s="60"/>
      <c r="J12" s="58"/>
    </row>
    <row r="13" spans="1:12" ht="27" customHeight="1" x14ac:dyDescent="0.25"/>
    <row r="14" spans="1:12" ht="21" customHeight="1" x14ac:dyDescent="0.25">
      <c r="A14" s="1252" t="s">
        <v>480</v>
      </c>
      <c r="B14" s="1252"/>
      <c r="C14" s="1252"/>
      <c r="D14" s="1252"/>
      <c r="E14" s="1252"/>
      <c r="F14" s="1252"/>
      <c r="G14" s="1252"/>
      <c r="H14" s="1252"/>
      <c r="I14" s="1252"/>
      <c r="J14" s="1252"/>
    </row>
    <row r="15" spans="1:12" ht="38.25" customHeight="1" x14ac:dyDescent="0.25">
      <c r="A15" s="1251" t="s">
        <v>583</v>
      </c>
      <c r="B15" s="1251" t="s">
        <v>496</v>
      </c>
      <c r="C15" s="1253" t="s">
        <v>486</v>
      </c>
      <c r="D15" s="1253"/>
      <c r="E15" s="1253"/>
      <c r="F15" s="1253"/>
      <c r="G15" s="1253" t="s">
        <v>67</v>
      </c>
      <c r="H15" s="1254"/>
      <c r="I15" s="1253" t="s">
        <v>499</v>
      </c>
      <c r="J15" s="1253"/>
    </row>
    <row r="16" spans="1:12" x14ac:dyDescent="0.25">
      <c r="A16" s="1251"/>
      <c r="B16" s="1251"/>
      <c r="C16" s="1255" t="s">
        <v>991</v>
      </c>
      <c r="D16" s="1255"/>
      <c r="E16" s="1255" t="s">
        <v>992</v>
      </c>
      <c r="F16" s="1255"/>
      <c r="G16" s="1256" t="s">
        <v>498</v>
      </c>
      <c r="H16" s="1249" t="s">
        <v>1004</v>
      </c>
      <c r="I16" s="1251" t="s">
        <v>498</v>
      </c>
      <c r="J16" s="1251" t="s">
        <v>1005</v>
      </c>
    </row>
    <row r="17" spans="1:16" ht="63" x14ac:dyDescent="0.25">
      <c r="A17" s="1251"/>
      <c r="B17" s="1251"/>
      <c r="C17" s="437" t="s">
        <v>498</v>
      </c>
      <c r="D17" s="436" t="s">
        <v>1002</v>
      </c>
      <c r="E17" s="437" t="s">
        <v>498</v>
      </c>
      <c r="F17" s="436" t="s">
        <v>1002</v>
      </c>
      <c r="G17" s="1257"/>
      <c r="H17" s="1250"/>
      <c r="I17" s="1251"/>
      <c r="J17" s="1251"/>
    </row>
    <row r="18" spans="1:16" x14ac:dyDescent="0.25">
      <c r="A18" s="427" t="s">
        <v>75</v>
      </c>
      <c r="B18" s="428">
        <f>SUM(B19:B21)</f>
        <v>66</v>
      </c>
      <c r="C18" s="428">
        <f t="shared" ref="C18:H18" si="1">SUM(C19:C21)</f>
        <v>117148</v>
      </c>
      <c r="D18" s="428">
        <f t="shared" si="1"/>
        <v>5953.9066819999998</v>
      </c>
      <c r="E18" s="428">
        <f t="shared" si="1"/>
        <v>88036</v>
      </c>
      <c r="F18" s="428">
        <f t="shared" si="1"/>
        <v>4415.6435925000005</v>
      </c>
      <c r="G18" s="428">
        <f t="shared" si="1"/>
        <v>205184</v>
      </c>
      <c r="H18" s="428">
        <f t="shared" si="1"/>
        <v>10369.550274499999</v>
      </c>
      <c r="I18" s="429">
        <f>I21</f>
        <v>547</v>
      </c>
      <c r="J18" s="430">
        <f>J21</f>
        <v>27.41</v>
      </c>
    </row>
    <row r="19" spans="1:16" x14ac:dyDescent="0.25">
      <c r="A19" s="181">
        <v>43983</v>
      </c>
      <c r="B19" s="54">
        <v>22</v>
      </c>
      <c r="C19" s="431">
        <v>21403</v>
      </c>
      <c r="D19" s="431">
        <v>1028.3461460000001</v>
      </c>
      <c r="E19" s="431">
        <v>15232</v>
      </c>
      <c r="F19" s="431">
        <v>723.52905750000025</v>
      </c>
      <c r="G19" s="431">
        <f>SUM(C19,E19)</f>
        <v>36635</v>
      </c>
      <c r="H19" s="431">
        <f>SUM(D19,F19)</f>
        <v>1751.8752035000002</v>
      </c>
      <c r="I19" s="431">
        <v>1181</v>
      </c>
      <c r="J19" s="182">
        <v>56.33</v>
      </c>
    </row>
    <row r="20" spans="1:16" x14ac:dyDescent="0.25">
      <c r="A20" s="181">
        <v>44013</v>
      </c>
      <c r="B20" s="54">
        <v>23</v>
      </c>
      <c r="C20" s="431">
        <v>72333</v>
      </c>
      <c r="D20" s="431">
        <v>3649.5826454999997</v>
      </c>
      <c r="E20" s="431">
        <v>52135</v>
      </c>
      <c r="F20" s="431">
        <v>2586.1723284999994</v>
      </c>
      <c r="G20" s="431">
        <v>124468</v>
      </c>
      <c r="H20" s="431">
        <v>6235.7549739999995</v>
      </c>
      <c r="I20" s="431">
        <v>2760</v>
      </c>
      <c r="J20" s="182">
        <v>140.36000000000001</v>
      </c>
      <c r="K20" s="256"/>
      <c r="L20" s="256"/>
    </row>
    <row r="21" spans="1:16" x14ac:dyDescent="0.25">
      <c r="A21" s="181">
        <v>44044</v>
      </c>
      <c r="B21" s="54">
        <v>21</v>
      </c>
      <c r="C21" s="431">
        <v>23412</v>
      </c>
      <c r="D21" s="431">
        <v>1275.9778905000001</v>
      </c>
      <c r="E21" s="431">
        <v>20669</v>
      </c>
      <c r="F21" s="431">
        <v>1105.9422065000003</v>
      </c>
      <c r="G21" s="431">
        <v>44081</v>
      </c>
      <c r="H21" s="431">
        <v>2381.9200970000002</v>
      </c>
      <c r="I21" s="431">
        <v>547</v>
      </c>
      <c r="J21" s="182">
        <v>27.41</v>
      </c>
      <c r="K21" s="256"/>
      <c r="L21" s="256"/>
    </row>
    <row r="22" spans="1:16" x14ac:dyDescent="0.25">
      <c r="A22" s="57" t="s">
        <v>1077</v>
      </c>
      <c r="H22" s="432"/>
      <c r="K22" s="433"/>
      <c r="L22" s="434"/>
    </row>
    <row r="23" spans="1:16" x14ac:dyDescent="0.25">
      <c r="A23" s="59" t="s">
        <v>148</v>
      </c>
      <c r="I23" s="60"/>
      <c r="J23" s="60"/>
      <c r="K23" s="434"/>
      <c r="L23" s="434"/>
    </row>
    <row r="24" spans="1:16" x14ac:dyDescent="0.25">
      <c r="M24" s="60"/>
      <c r="N24" s="60"/>
      <c r="O24" s="60"/>
    </row>
    <row r="25" spans="1:16" x14ac:dyDescent="0.25">
      <c r="M25" s="60"/>
      <c r="N25" s="60"/>
      <c r="O25" s="60"/>
    </row>
    <row r="26" spans="1:16" x14ac:dyDescent="0.25">
      <c r="M26" s="60"/>
      <c r="N26" s="60"/>
      <c r="O26" s="60"/>
    </row>
    <row r="27" spans="1:16" x14ac:dyDescent="0.25">
      <c r="M27" s="60"/>
      <c r="N27" s="60"/>
      <c r="O27" s="60"/>
    </row>
    <row r="28" spans="1:16" x14ac:dyDescent="0.25">
      <c r="M28" s="60"/>
      <c r="N28" s="60"/>
      <c r="O28" s="60"/>
    </row>
    <row r="32" spans="1:16" x14ac:dyDescent="0.25">
      <c r="P32" s="60"/>
    </row>
  </sheetData>
  <mergeCells count="19">
    <mergeCell ref="H16:H17"/>
    <mergeCell ref="I16:I17"/>
    <mergeCell ref="J16:J17"/>
    <mergeCell ref="A14:J14"/>
    <mergeCell ref="A15:A17"/>
    <mergeCell ref="B15:B17"/>
    <mergeCell ref="C15:F15"/>
    <mergeCell ref="G15:H15"/>
    <mergeCell ref="I15:J15"/>
    <mergeCell ref="C16:D16"/>
    <mergeCell ref="E16:F16"/>
    <mergeCell ref="G16:G17"/>
    <mergeCell ref="A2:L2"/>
    <mergeCell ref="A3:A4"/>
    <mergeCell ref="B3:B4"/>
    <mergeCell ref="C3:E3"/>
    <mergeCell ref="F3:H3"/>
    <mergeCell ref="I3:J3"/>
    <mergeCell ref="K3:L3"/>
  </mergeCells>
  <pageMargins left="0.78431372549019618" right="0.78431372549019618" top="0.98039215686274517" bottom="0.98039215686274517" header="0.50980392156862753" footer="0.50980392156862753"/>
  <pageSetup paperSize="9" scale="70" orientation="portrait" useFirstPageNumber="1"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zoomScaleNormal="100" workbookViewId="0">
      <selection activeCell="G31" sqref="G31"/>
    </sheetView>
  </sheetViews>
  <sheetFormatPr defaultRowHeight="12.75" x14ac:dyDescent="0.2"/>
  <cols>
    <col min="1" max="1" width="9.140625" style="5" customWidth="1"/>
    <col min="2" max="2" width="9.7109375" style="5" customWidth="1"/>
    <col min="3" max="3" width="7.85546875" style="5" customWidth="1"/>
    <col min="4" max="5" width="9.140625" style="5"/>
    <col min="6" max="6" width="10.7109375" style="5" customWidth="1"/>
    <col min="7" max="7" width="10.28515625" style="5" customWidth="1"/>
    <col min="8" max="19" width="9.140625" style="5"/>
    <col min="20" max="20" width="9" style="5" customWidth="1"/>
    <col min="21" max="16384" width="9.140625" style="5"/>
  </cols>
  <sheetData>
    <row r="1" spans="1:24" s="61" customFormat="1" ht="18" customHeight="1" x14ac:dyDescent="0.25">
      <c r="A1" s="1202" t="s">
        <v>922</v>
      </c>
      <c r="B1" s="1202"/>
      <c r="C1" s="1202"/>
      <c r="D1" s="1202"/>
      <c r="E1" s="1202"/>
      <c r="F1" s="1202"/>
      <c r="G1" s="1202"/>
      <c r="H1" s="1202"/>
      <c r="I1" s="1202"/>
      <c r="J1" s="1202"/>
      <c r="K1" s="1202"/>
      <c r="L1" s="1202"/>
      <c r="M1" s="1202"/>
      <c r="N1" s="1202"/>
      <c r="O1" s="1202"/>
      <c r="P1" s="1202"/>
    </row>
    <row r="2" spans="1:24" ht="17.25" customHeight="1" x14ac:dyDescent="0.2">
      <c r="A2" s="1261" t="s">
        <v>85</v>
      </c>
      <c r="B2" s="1227" t="s">
        <v>490</v>
      </c>
      <c r="C2" s="1228"/>
      <c r="D2" s="1228"/>
      <c r="E2" s="1229"/>
      <c r="F2" s="1227" t="s">
        <v>487</v>
      </c>
      <c r="G2" s="1228"/>
      <c r="H2" s="1228"/>
      <c r="I2" s="1228"/>
      <c r="J2" s="1229"/>
      <c r="K2" s="1227" t="s">
        <v>573</v>
      </c>
      <c r="L2" s="1228"/>
      <c r="M2" s="1228"/>
      <c r="N2" s="1229"/>
      <c r="O2" s="1227" t="s">
        <v>114</v>
      </c>
      <c r="P2" s="1228"/>
      <c r="Q2" s="1228"/>
      <c r="R2" s="1229"/>
      <c r="S2" s="1227" t="s">
        <v>115</v>
      </c>
      <c r="T2" s="1228"/>
    </row>
    <row r="3" spans="1:24" ht="25.5" customHeight="1" x14ac:dyDescent="0.2">
      <c r="A3" s="1262"/>
      <c r="B3" s="1258" t="s">
        <v>807</v>
      </c>
      <c r="C3" s="1260"/>
      <c r="D3" s="1207" t="s">
        <v>808</v>
      </c>
      <c r="E3" s="1208"/>
      <c r="F3" s="1258" t="s">
        <v>807</v>
      </c>
      <c r="G3" s="1259"/>
      <c r="H3" s="1260"/>
      <c r="I3" s="1258" t="s">
        <v>809</v>
      </c>
      <c r="J3" s="1260"/>
      <c r="K3" s="1258" t="s">
        <v>807</v>
      </c>
      <c r="L3" s="1260"/>
      <c r="M3" s="1207" t="s">
        <v>808</v>
      </c>
      <c r="N3" s="1208"/>
      <c r="O3" s="1258" t="s">
        <v>807</v>
      </c>
      <c r="P3" s="1260"/>
      <c r="Q3" s="1207" t="s">
        <v>808</v>
      </c>
      <c r="R3" s="1208"/>
      <c r="S3" s="1207" t="s">
        <v>808</v>
      </c>
      <c r="T3" s="1208"/>
    </row>
    <row r="4" spans="1:24" x14ac:dyDescent="0.2">
      <c r="A4" s="1263"/>
      <c r="B4" s="352" t="s">
        <v>179</v>
      </c>
      <c r="C4" s="352" t="s">
        <v>595</v>
      </c>
      <c r="D4" s="352" t="s">
        <v>179</v>
      </c>
      <c r="E4" s="352" t="s">
        <v>595</v>
      </c>
      <c r="F4" s="352" t="s">
        <v>179</v>
      </c>
      <c r="G4" s="352" t="s">
        <v>595</v>
      </c>
      <c r="H4" s="352" t="s">
        <v>500</v>
      </c>
      <c r="I4" s="352" t="s">
        <v>179</v>
      </c>
      <c r="J4" s="352" t="s">
        <v>595</v>
      </c>
      <c r="K4" s="352" t="s">
        <v>179</v>
      </c>
      <c r="L4" s="352" t="s">
        <v>595</v>
      </c>
      <c r="M4" s="352" t="s">
        <v>179</v>
      </c>
      <c r="N4" s="352" t="s">
        <v>595</v>
      </c>
      <c r="O4" s="352" t="s">
        <v>179</v>
      </c>
      <c r="P4" s="352" t="s">
        <v>595</v>
      </c>
      <c r="Q4" s="352" t="s">
        <v>179</v>
      </c>
      <c r="R4" s="352" t="s">
        <v>595</v>
      </c>
      <c r="S4" s="352" t="s">
        <v>179</v>
      </c>
      <c r="T4" s="352" t="s">
        <v>595</v>
      </c>
    </row>
    <row r="5" spans="1:24" s="16" customFormat="1" x14ac:dyDescent="0.2">
      <c r="A5" s="374" t="s">
        <v>72</v>
      </c>
      <c r="B5" s="62">
        <v>38.263375195290081</v>
      </c>
      <c r="C5" s="62">
        <v>61.736624804709926</v>
      </c>
      <c r="D5" s="62">
        <v>36.876706656365037</v>
      </c>
      <c r="E5" s="62">
        <v>63.12329334363497</v>
      </c>
      <c r="F5" s="438">
        <v>47.191851662479657</v>
      </c>
      <c r="G5" s="438">
        <v>52.042840539860727</v>
      </c>
      <c r="H5" s="439">
        <v>0.76530779765961998</v>
      </c>
      <c r="I5" s="34" t="s">
        <v>275</v>
      </c>
      <c r="J5" s="34" t="s">
        <v>275</v>
      </c>
      <c r="K5" s="63">
        <v>56.340391944940201</v>
      </c>
      <c r="L5" s="63">
        <v>43.65960805505977</v>
      </c>
      <c r="M5" s="63">
        <v>70.48881550130254</v>
      </c>
      <c r="N5" s="63">
        <v>29.427851165364132</v>
      </c>
      <c r="O5" s="63">
        <v>51.222352305710281</v>
      </c>
      <c r="P5" s="63">
        <v>26.979500179821841</v>
      </c>
      <c r="Q5" s="63">
        <v>17.88576117747526</v>
      </c>
      <c r="R5" s="63">
        <v>3.9123863369926166</v>
      </c>
      <c r="S5" s="63">
        <v>45.265392816655925</v>
      </c>
      <c r="T5" s="63">
        <v>54.734607183344067</v>
      </c>
    </row>
    <row r="6" spans="1:24" s="16" customFormat="1" x14ac:dyDescent="0.2">
      <c r="A6" s="374" t="s">
        <v>75</v>
      </c>
      <c r="B6" s="62">
        <v>35.561454294608978</v>
      </c>
      <c r="C6" s="62">
        <v>64.438545705391022</v>
      </c>
      <c r="D6" s="62">
        <v>38.802114237562265</v>
      </c>
      <c r="E6" s="62">
        <v>61.197885762437728</v>
      </c>
      <c r="F6" s="438">
        <v>42.498942716549045</v>
      </c>
      <c r="G6" s="438">
        <v>56.036471098813053</v>
      </c>
      <c r="H6" s="439">
        <v>1.4645861846378985</v>
      </c>
      <c r="I6" s="33">
        <v>38.441450789678157</v>
      </c>
      <c r="J6" s="33">
        <v>61.55854921032185</v>
      </c>
      <c r="K6" s="63">
        <v>27.887871074755981</v>
      </c>
      <c r="L6" s="63">
        <v>72.112128926044022</v>
      </c>
      <c r="M6" s="63">
        <v>60.491812128414416</v>
      </c>
      <c r="N6" s="63">
        <v>39.508187871585591</v>
      </c>
      <c r="O6" s="63">
        <v>14.559262502419903</v>
      </c>
      <c r="P6" s="63">
        <v>0.73643879635644238</v>
      </c>
      <c r="Q6" s="63">
        <v>51.16161895848775</v>
      </c>
      <c r="R6" s="63">
        <v>33.542679742735906</v>
      </c>
      <c r="S6" s="63">
        <v>58.948160561836794</v>
      </c>
      <c r="T6" s="63">
        <v>41.051839438163199</v>
      </c>
      <c r="V6" s="546"/>
      <c r="W6" s="546"/>
      <c r="X6" s="546"/>
    </row>
    <row r="7" spans="1:24" x14ac:dyDescent="0.2">
      <c r="A7" s="64">
        <v>43922</v>
      </c>
      <c r="B7" s="440">
        <v>41.228984003003951</v>
      </c>
      <c r="C7" s="440">
        <v>58.771015996996049</v>
      </c>
      <c r="D7" s="440">
        <v>36.838343802546476</v>
      </c>
      <c r="E7" s="440">
        <v>63.161656197453532</v>
      </c>
      <c r="F7" s="441">
        <v>42.834718314098083</v>
      </c>
      <c r="G7" s="441">
        <v>55.823640975250612</v>
      </c>
      <c r="H7" s="442">
        <v>1.3416407106513035</v>
      </c>
      <c r="I7" s="174" t="s">
        <v>275</v>
      </c>
      <c r="J7" s="174" t="s">
        <v>275</v>
      </c>
      <c r="K7" s="8">
        <v>77.480720944400218</v>
      </c>
      <c r="L7" s="8">
        <v>22.519279055599792</v>
      </c>
      <c r="M7" s="8">
        <v>80.365906794025037</v>
      </c>
      <c r="N7" s="8">
        <v>19.634093205974963</v>
      </c>
      <c r="O7" s="65">
        <v>50.01482181187319</v>
      </c>
      <c r="P7" s="65">
        <v>49.98517818812681</v>
      </c>
      <c r="Q7" s="65">
        <v>0</v>
      </c>
      <c r="R7" s="65">
        <v>0</v>
      </c>
      <c r="S7" s="441">
        <v>76.107388748053168</v>
      </c>
      <c r="T7" s="441">
        <v>23.892611251946835</v>
      </c>
    </row>
    <row r="8" spans="1:24" x14ac:dyDescent="0.2">
      <c r="A8" s="64">
        <v>43953</v>
      </c>
      <c r="B8" s="440">
        <v>41.821318486638738</v>
      </c>
      <c r="C8" s="440">
        <v>58.178681513361262</v>
      </c>
      <c r="D8" s="440">
        <v>36.500108639509506</v>
      </c>
      <c r="E8" s="440">
        <v>63.499891360490487</v>
      </c>
      <c r="F8" s="441">
        <v>44.723323322684053</v>
      </c>
      <c r="G8" s="441">
        <v>53.650266114905719</v>
      </c>
      <c r="H8" s="442">
        <v>1.6264105624102139</v>
      </c>
      <c r="I8" s="441">
        <v>42.524685025355978</v>
      </c>
      <c r="J8" s="441">
        <v>57.475314974644029</v>
      </c>
      <c r="K8" s="8">
        <v>58.535423799125596</v>
      </c>
      <c r="L8" s="8">
        <v>41.464576200874404</v>
      </c>
      <c r="M8" s="8">
        <v>57.643030362191347</v>
      </c>
      <c r="N8" s="8">
        <v>42.35696963780866</v>
      </c>
      <c r="O8" s="65">
        <v>59.479613878105461</v>
      </c>
      <c r="P8" s="65">
        <v>40.45293722799785</v>
      </c>
      <c r="Q8" s="66">
        <v>3.6347479141366774E-2</v>
      </c>
      <c r="R8" s="66">
        <v>3.1101414755318409E-2</v>
      </c>
      <c r="S8" s="441">
        <v>66.819481302240789</v>
      </c>
      <c r="T8" s="441">
        <v>33.180518697759211</v>
      </c>
    </row>
    <row r="9" spans="1:24" x14ac:dyDescent="0.2">
      <c r="A9" s="64">
        <v>43985</v>
      </c>
      <c r="B9" s="440">
        <v>34.190765817968924</v>
      </c>
      <c r="C9" s="440">
        <v>65.809234182031091</v>
      </c>
      <c r="D9" s="440">
        <v>36.838868889630874</v>
      </c>
      <c r="E9" s="440">
        <v>63.161131110369126</v>
      </c>
      <c r="F9" s="441">
        <v>40.512302721036029</v>
      </c>
      <c r="G9" s="441">
        <v>57.699914565140674</v>
      </c>
      <c r="H9" s="442">
        <v>1.787782713823292</v>
      </c>
      <c r="I9" s="441">
        <v>37.108271890274899</v>
      </c>
      <c r="J9" s="441">
        <v>62.891728109725101</v>
      </c>
      <c r="K9" s="8">
        <v>2.0756957666838565</v>
      </c>
      <c r="L9" s="8">
        <v>97.92430423331615</v>
      </c>
      <c r="M9" s="8">
        <v>37.154911925855679</v>
      </c>
      <c r="N9" s="8">
        <v>62.845088074144329</v>
      </c>
      <c r="O9" s="65">
        <v>51.458204704071711</v>
      </c>
      <c r="P9" s="65">
        <v>38.225415540006445</v>
      </c>
      <c r="Q9" s="65">
        <v>8.4310907466361549</v>
      </c>
      <c r="R9" s="65">
        <v>1.8852890092856875</v>
      </c>
      <c r="S9" s="441">
        <v>74.497235354489561</v>
      </c>
      <c r="T9" s="441">
        <v>25.502764645510439</v>
      </c>
    </row>
    <row r="10" spans="1:24" x14ac:dyDescent="0.2">
      <c r="A10" s="64">
        <v>44016</v>
      </c>
      <c r="B10" s="440">
        <v>32.390231614931196</v>
      </c>
      <c r="C10" s="440">
        <v>67.609768385068804</v>
      </c>
      <c r="D10" s="440">
        <v>39.618964978277624</v>
      </c>
      <c r="E10" s="440">
        <v>60.381035021722383</v>
      </c>
      <c r="F10" s="441">
        <v>41.66</v>
      </c>
      <c r="G10" s="441">
        <v>56.87</v>
      </c>
      <c r="H10" s="442">
        <v>1.48</v>
      </c>
      <c r="I10" s="441">
        <v>43.08</v>
      </c>
      <c r="J10" s="441">
        <v>56.92</v>
      </c>
      <c r="K10" s="8">
        <v>0.45148703400000001</v>
      </c>
      <c r="L10" s="8">
        <v>99.548512970000004</v>
      </c>
      <c r="M10" s="8">
        <v>27.295211559999998</v>
      </c>
      <c r="N10" s="8">
        <v>72.704788440000002</v>
      </c>
      <c r="O10" s="65">
        <v>52.084026868729907</v>
      </c>
      <c r="P10" s="65">
        <v>3.8613618610994438</v>
      </c>
      <c r="Q10" s="65">
        <v>44.02373052514934</v>
      </c>
      <c r="R10" s="65">
        <v>3.0880745021307773E-2</v>
      </c>
      <c r="S10" s="441">
        <v>54.198448050518522</v>
      </c>
      <c r="T10" s="441">
        <v>45.801551949481471</v>
      </c>
    </row>
    <row r="11" spans="1:24" x14ac:dyDescent="0.2">
      <c r="A11" s="64">
        <v>44048</v>
      </c>
      <c r="B11" s="440">
        <v>33.036061151514595</v>
      </c>
      <c r="C11" s="440">
        <v>66.963938848485398</v>
      </c>
      <c r="D11" s="440">
        <v>41.253630515101946</v>
      </c>
      <c r="E11" s="440">
        <v>58.746369484898054</v>
      </c>
      <c r="F11" s="441">
        <v>43.489080705325406</v>
      </c>
      <c r="G11" s="441">
        <v>55.321404058039533</v>
      </c>
      <c r="H11" s="442">
        <v>1.1895152366350599</v>
      </c>
      <c r="I11" s="441">
        <v>23.829255630843537</v>
      </c>
      <c r="J11" s="441">
        <v>76.170744369156466</v>
      </c>
      <c r="K11" s="8">
        <v>0.89602782957023608</v>
      </c>
      <c r="L11" s="8">
        <v>99.10397217042977</v>
      </c>
      <c r="M11" s="8">
        <v>100</v>
      </c>
      <c r="N11" s="8">
        <v>0</v>
      </c>
      <c r="O11" s="65">
        <v>63.358735468096661</v>
      </c>
      <c r="P11" s="65">
        <v>0.11662620919570194</v>
      </c>
      <c r="Q11" s="65">
        <v>34.638388653719275</v>
      </c>
      <c r="R11" s="65">
        <v>1.8862496689883581</v>
      </c>
      <c r="S11" s="441">
        <v>58.040692678827412</v>
      </c>
      <c r="T11" s="441">
        <v>41.959307321172588</v>
      </c>
    </row>
    <row r="12" spans="1:24" x14ac:dyDescent="0.2">
      <c r="A12" s="443" t="str">
        <f>'[1]65'!A12</f>
        <v>$ indicates as on July 31, 2020</v>
      </c>
      <c r="B12" s="443"/>
      <c r="C12" s="443"/>
      <c r="D12" s="443"/>
      <c r="E12" s="443"/>
      <c r="F12" s="377"/>
      <c r="G12" s="377"/>
      <c r="H12" s="377"/>
      <c r="I12" s="377"/>
      <c r="J12" s="377"/>
      <c r="S12" s="377"/>
      <c r="T12" s="377"/>
    </row>
    <row r="13" spans="1:24" x14ac:dyDescent="0.2">
      <c r="A13" s="22" t="s">
        <v>597</v>
      </c>
      <c r="B13" s="377"/>
      <c r="C13" s="377"/>
      <c r="D13" s="377"/>
      <c r="E13" s="443"/>
      <c r="F13" s="377"/>
      <c r="G13" s="377" t="s">
        <v>574</v>
      </c>
      <c r="H13" s="377"/>
      <c r="I13" s="377"/>
      <c r="J13" s="377"/>
      <c r="L13" s="5" t="s">
        <v>574</v>
      </c>
      <c r="S13" s="377"/>
      <c r="T13" s="377"/>
    </row>
  </sheetData>
  <mergeCells count="16">
    <mergeCell ref="A1:P1"/>
    <mergeCell ref="S2:T2"/>
    <mergeCell ref="S3:T3"/>
    <mergeCell ref="F3:H3"/>
    <mergeCell ref="I3:J3"/>
    <mergeCell ref="K3:L3"/>
    <mergeCell ref="M3:N3"/>
    <mergeCell ref="O3:P3"/>
    <mergeCell ref="Q3:R3"/>
    <mergeCell ref="F2:J2"/>
    <mergeCell ref="K2:N2"/>
    <mergeCell ref="O2:R2"/>
    <mergeCell ref="A2:A4"/>
    <mergeCell ref="B2:E2"/>
    <mergeCell ref="B3:C3"/>
    <mergeCell ref="D3:E3"/>
  </mergeCells>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Normal="100" workbookViewId="0">
      <selection activeCell="A31" sqref="A31:J31"/>
    </sheetView>
  </sheetViews>
  <sheetFormatPr defaultRowHeight="12.75" x14ac:dyDescent="0.2"/>
  <cols>
    <col min="1" max="1" width="9.42578125" style="76" bestFit="1" customWidth="1"/>
    <col min="2" max="2" width="17.7109375" style="76" customWidth="1"/>
    <col min="3" max="3" width="12.42578125" style="76" customWidth="1"/>
    <col min="4" max="4" width="13" style="76" customWidth="1"/>
    <col min="5" max="5" width="11" style="76" customWidth="1"/>
    <col min="6" max="6" width="11.28515625" style="76" customWidth="1"/>
    <col min="7" max="7" width="12" style="76" customWidth="1"/>
    <col min="8" max="8" width="12.5703125" style="76" customWidth="1"/>
    <col min="9" max="9" width="13" style="76" bestFit="1" customWidth="1"/>
    <col min="10" max="10" width="12" style="76" bestFit="1" customWidth="1"/>
    <col min="11" max="11" width="9.42578125" style="76" bestFit="1" customWidth="1"/>
    <col min="12" max="16384" width="9.140625" style="76"/>
  </cols>
  <sheetData>
    <row r="1" spans="1:14" ht="15" x14ac:dyDescent="0.2">
      <c r="A1" s="1222" t="s">
        <v>859</v>
      </c>
      <c r="B1" s="1222"/>
      <c r="C1" s="1222"/>
      <c r="D1" s="1222"/>
      <c r="E1" s="1222"/>
      <c r="F1" s="1222"/>
      <c r="G1" s="1222"/>
      <c r="H1" s="1222"/>
      <c r="I1" s="1222"/>
      <c r="J1" s="1222"/>
    </row>
    <row r="2" spans="1:14" ht="12.75" customHeight="1" x14ac:dyDescent="0.2">
      <c r="A2" s="1276" t="s">
        <v>598</v>
      </c>
      <c r="B2" s="1278" t="s">
        <v>501</v>
      </c>
      <c r="C2" s="1280" t="s">
        <v>75</v>
      </c>
      <c r="D2" s="1281"/>
      <c r="E2" s="1280">
        <v>43678</v>
      </c>
      <c r="F2" s="1281"/>
      <c r="G2" s="1280">
        <v>44013</v>
      </c>
      <c r="H2" s="1281"/>
      <c r="I2" s="1280">
        <v>44044</v>
      </c>
      <c r="J2" s="1281"/>
    </row>
    <row r="3" spans="1:14" ht="38.25" x14ac:dyDescent="0.2">
      <c r="A3" s="1277"/>
      <c r="B3" s="1279"/>
      <c r="C3" s="444" t="s">
        <v>584</v>
      </c>
      <c r="D3" s="356" t="s">
        <v>990</v>
      </c>
      <c r="E3" s="444" t="s">
        <v>584</v>
      </c>
      <c r="F3" s="356" t="s">
        <v>990</v>
      </c>
      <c r="G3" s="444" t="s">
        <v>584</v>
      </c>
      <c r="H3" s="356" t="s">
        <v>990</v>
      </c>
      <c r="I3" s="444" t="s">
        <v>584</v>
      </c>
      <c r="J3" s="356" t="s">
        <v>990</v>
      </c>
    </row>
    <row r="4" spans="1:14" ht="15.75" x14ac:dyDescent="0.2">
      <c r="A4" s="1267" t="s">
        <v>479</v>
      </c>
      <c r="B4" s="1268"/>
      <c r="C4" s="1268"/>
      <c r="D4" s="1268"/>
      <c r="E4" s="1268"/>
      <c r="F4" s="1268"/>
      <c r="G4" s="1268"/>
      <c r="H4" s="1268"/>
      <c r="I4" s="1268"/>
      <c r="J4" s="1269"/>
    </row>
    <row r="5" spans="1:14" x14ac:dyDescent="0.2">
      <c r="A5" s="531" t="s">
        <v>599</v>
      </c>
      <c r="B5" s="1270" t="s">
        <v>486</v>
      </c>
      <c r="C5" s="1271"/>
      <c r="D5" s="1271"/>
      <c r="E5" s="1271"/>
      <c r="F5" s="1271"/>
      <c r="G5" s="1271"/>
      <c r="H5" s="1271"/>
      <c r="I5" s="1271"/>
      <c r="J5" s="1272"/>
      <c r="K5" s="345"/>
      <c r="L5" s="345"/>
    </row>
    <row r="6" spans="1:14" x14ac:dyDescent="0.2">
      <c r="A6" s="67">
        <v>1</v>
      </c>
      <c r="B6" s="68" t="s">
        <v>502</v>
      </c>
      <c r="C6" s="445">
        <v>1.9154628399999993</v>
      </c>
      <c r="D6" s="446">
        <v>939458.2713192997</v>
      </c>
      <c r="E6" s="445">
        <v>0.45770325999999995</v>
      </c>
      <c r="F6" s="446">
        <v>173323.8601738</v>
      </c>
      <c r="G6" s="447">
        <v>0.46679291700000003</v>
      </c>
      <c r="H6" s="448">
        <v>233656.1439918</v>
      </c>
      <c r="I6" s="449">
        <v>0.48837965400000005</v>
      </c>
      <c r="J6" s="448">
        <v>257929.57672979994</v>
      </c>
      <c r="K6" s="346"/>
      <c r="L6" s="346"/>
      <c r="M6" s="346"/>
    </row>
    <row r="7" spans="1:14" x14ac:dyDescent="0.2">
      <c r="A7" s="67">
        <v>2</v>
      </c>
      <c r="B7" s="68" t="s">
        <v>503</v>
      </c>
      <c r="C7" s="446">
        <v>186.14171399999998</v>
      </c>
      <c r="D7" s="446">
        <v>1052249.7735416002</v>
      </c>
      <c r="E7" s="446">
        <v>25.278180000000006</v>
      </c>
      <c r="F7" s="446">
        <v>111608.64029070002</v>
      </c>
      <c r="G7" s="448">
        <v>56.890906000000008</v>
      </c>
      <c r="H7" s="448">
        <v>326311.45416730002</v>
      </c>
      <c r="I7" s="450">
        <v>52.992034000000018</v>
      </c>
      <c r="J7" s="448">
        <v>369050.52940620005</v>
      </c>
      <c r="K7" s="346"/>
      <c r="L7" s="346"/>
      <c r="M7" s="346"/>
    </row>
    <row r="8" spans="1:14" x14ac:dyDescent="0.2">
      <c r="A8" s="67"/>
      <c r="B8" s="533" t="s">
        <v>600</v>
      </c>
      <c r="C8" s="451">
        <f>SUM(C6:C7)</f>
        <v>188.05717683999998</v>
      </c>
      <c r="D8" s="451">
        <f t="shared" ref="D8:J8" si="0">SUM(D6:D7)</f>
        <v>1991708.0448608999</v>
      </c>
      <c r="E8" s="451">
        <f t="shared" si="0"/>
        <v>25.735883260000005</v>
      </c>
      <c r="F8" s="451">
        <f t="shared" si="0"/>
        <v>284932.50046450004</v>
      </c>
      <c r="G8" s="451">
        <f t="shared" si="0"/>
        <v>57.357698917000008</v>
      </c>
      <c r="H8" s="451">
        <f t="shared" si="0"/>
        <v>559967.59815910005</v>
      </c>
      <c r="I8" s="451">
        <f t="shared" si="0"/>
        <v>53.480413654000017</v>
      </c>
      <c r="J8" s="451">
        <f t="shared" si="0"/>
        <v>626980.10613600002</v>
      </c>
      <c r="K8" s="347"/>
      <c r="L8" s="347"/>
      <c r="M8" s="346"/>
    </row>
    <row r="9" spans="1:14" ht="12.75" customHeight="1" x14ac:dyDescent="0.2">
      <c r="A9" s="69" t="s">
        <v>601</v>
      </c>
      <c r="B9" s="1264" t="s">
        <v>602</v>
      </c>
      <c r="C9" s="1265"/>
      <c r="D9" s="1265"/>
      <c r="E9" s="1265"/>
      <c r="F9" s="1265"/>
      <c r="G9" s="1265"/>
      <c r="H9" s="1265"/>
      <c r="I9" s="1265"/>
      <c r="J9" s="1266"/>
      <c r="K9" s="346"/>
      <c r="L9" s="346"/>
      <c r="M9" s="346"/>
    </row>
    <row r="10" spans="1:14" x14ac:dyDescent="0.2">
      <c r="A10" s="67">
        <v>1</v>
      </c>
      <c r="B10" s="68" t="s">
        <v>504</v>
      </c>
      <c r="C10" s="381">
        <v>900.54900000000009</v>
      </c>
      <c r="D10" s="381">
        <v>12435.815755000003</v>
      </c>
      <c r="E10" s="446">
        <v>435.67800000000005</v>
      </c>
      <c r="F10" s="446">
        <v>6105.567895000001</v>
      </c>
      <c r="G10" s="381">
        <v>207.10500000000002</v>
      </c>
      <c r="H10" s="381">
        <v>2873.6895500000001</v>
      </c>
      <c r="I10" s="450">
        <v>247.66500000000005</v>
      </c>
      <c r="J10" s="446">
        <v>3606.5383999999995</v>
      </c>
      <c r="K10" s="346"/>
      <c r="L10" s="346"/>
      <c r="M10" s="346"/>
      <c r="N10" s="346"/>
    </row>
    <row r="11" spans="1:14" x14ac:dyDescent="0.2">
      <c r="A11" s="67">
        <v>2</v>
      </c>
      <c r="B11" s="68" t="s">
        <v>505</v>
      </c>
      <c r="C11" s="381">
        <v>4292.8874999999998</v>
      </c>
      <c r="D11" s="381">
        <v>200515.43557500007</v>
      </c>
      <c r="E11" s="446">
        <v>797.37749999999994</v>
      </c>
      <c r="F11" s="446">
        <v>35365.061162500009</v>
      </c>
      <c r="G11" s="381">
        <v>1189.6975000000002</v>
      </c>
      <c r="H11" s="381">
        <v>58730.295312500006</v>
      </c>
      <c r="I11" s="450">
        <v>1141.1375</v>
      </c>
      <c r="J11" s="446">
        <v>58892.127749999992</v>
      </c>
      <c r="K11" s="346"/>
      <c r="L11" s="346"/>
      <c r="M11" s="346"/>
      <c r="N11" s="346"/>
    </row>
    <row r="12" spans="1:14" x14ac:dyDescent="0.2">
      <c r="A12" s="67">
        <v>3</v>
      </c>
      <c r="B12" s="68" t="s">
        <v>506</v>
      </c>
      <c r="C12" s="381">
        <v>1813.059</v>
      </c>
      <c r="D12" s="381">
        <v>26016.311384999997</v>
      </c>
      <c r="E12" s="446">
        <v>1108.8210000000001</v>
      </c>
      <c r="F12" s="446">
        <v>17096.671259999999</v>
      </c>
      <c r="G12" s="381">
        <v>436.38499999999999</v>
      </c>
      <c r="H12" s="381">
        <v>6404.3226750000003</v>
      </c>
      <c r="I12" s="450">
        <v>459.66</v>
      </c>
      <c r="J12" s="446">
        <v>7078.1155250000002</v>
      </c>
      <c r="K12" s="346"/>
      <c r="L12" s="91"/>
      <c r="M12" s="91"/>
      <c r="N12" s="91"/>
    </row>
    <row r="13" spans="1:14" x14ac:dyDescent="0.2">
      <c r="A13" s="67">
        <v>4</v>
      </c>
      <c r="B13" s="68" t="s">
        <v>507</v>
      </c>
      <c r="C13" s="381">
        <v>2100.4185000000007</v>
      </c>
      <c r="D13" s="381">
        <v>210400.25283000001</v>
      </c>
      <c r="E13" s="446">
        <v>331.57425000000001</v>
      </c>
      <c r="F13" s="446">
        <v>36922.516135000005</v>
      </c>
      <c r="G13" s="381">
        <v>571.4475000000001</v>
      </c>
      <c r="H13" s="381">
        <v>57895.51403999998</v>
      </c>
      <c r="I13" s="450">
        <v>518.25</v>
      </c>
      <c r="J13" s="446">
        <v>56862.578925000009</v>
      </c>
      <c r="K13" s="346"/>
      <c r="L13" s="346"/>
      <c r="M13" s="346"/>
      <c r="N13" s="346"/>
    </row>
    <row r="14" spans="1:14" x14ac:dyDescent="0.2">
      <c r="A14" s="67">
        <v>5</v>
      </c>
      <c r="B14" s="68" t="s">
        <v>508</v>
      </c>
      <c r="C14" s="381">
        <v>5306.5630000000001</v>
      </c>
      <c r="D14" s="381">
        <v>90219.978610000006</v>
      </c>
      <c r="E14" s="446">
        <v>1952.7940000000001</v>
      </c>
      <c r="F14" s="446">
        <v>36183.658774999996</v>
      </c>
      <c r="G14" s="381">
        <v>1340.7949999999996</v>
      </c>
      <c r="H14" s="381">
        <v>23214.886050000001</v>
      </c>
      <c r="I14" s="450">
        <v>1367.2350000000001</v>
      </c>
      <c r="J14" s="446">
        <v>26247.931624999994</v>
      </c>
      <c r="K14" s="346"/>
      <c r="L14" s="346"/>
      <c r="M14" s="91"/>
      <c r="N14" s="91"/>
    </row>
    <row r="15" spans="1:14" x14ac:dyDescent="0.2">
      <c r="A15" s="67"/>
      <c r="B15" s="533" t="s">
        <v>603</v>
      </c>
      <c r="C15" s="451">
        <f>SUM(C10:C14)</f>
        <v>14413.477000000001</v>
      </c>
      <c r="D15" s="451">
        <f t="shared" ref="D15:J15" si="1">SUM(D10:D14)</f>
        <v>539587.79415500013</v>
      </c>
      <c r="E15" s="451">
        <f t="shared" si="1"/>
        <v>4626.2447500000007</v>
      </c>
      <c r="F15" s="451">
        <f t="shared" si="1"/>
        <v>131673.47522749999</v>
      </c>
      <c r="G15" s="451">
        <f t="shared" si="1"/>
        <v>3745.43</v>
      </c>
      <c r="H15" s="451">
        <f t="shared" si="1"/>
        <v>149118.7076275</v>
      </c>
      <c r="I15" s="451">
        <f t="shared" si="1"/>
        <v>3733.9475000000002</v>
      </c>
      <c r="J15" s="451">
        <f t="shared" si="1"/>
        <v>152687.29222499998</v>
      </c>
      <c r="K15" s="347"/>
      <c r="L15" s="347"/>
      <c r="M15" s="346"/>
    </row>
    <row r="16" spans="1:14" ht="15" customHeight="1" x14ac:dyDescent="0.2">
      <c r="A16" s="69" t="s">
        <v>604</v>
      </c>
      <c r="B16" s="1264" t="s">
        <v>605</v>
      </c>
      <c r="C16" s="1265"/>
      <c r="D16" s="1265"/>
      <c r="E16" s="1265"/>
      <c r="F16" s="1265"/>
      <c r="G16" s="1265"/>
      <c r="H16" s="1265"/>
      <c r="I16" s="1265"/>
      <c r="J16" s="1266"/>
      <c r="K16" s="346"/>
      <c r="L16" s="346"/>
      <c r="M16" s="346"/>
    </row>
    <row r="17" spans="1:13" x14ac:dyDescent="0.2">
      <c r="A17" s="67">
        <v>1</v>
      </c>
      <c r="B17" s="68" t="s">
        <v>509</v>
      </c>
      <c r="C17" s="452">
        <v>2.3399999999999994E-2</v>
      </c>
      <c r="D17" s="381">
        <v>3.9506390000000025</v>
      </c>
      <c r="E17" s="445">
        <v>0.15700000000000003</v>
      </c>
      <c r="F17" s="446">
        <v>50.654369000000003</v>
      </c>
      <c r="G17" s="453">
        <v>1.7000000000000003E-3</v>
      </c>
      <c r="H17" s="454">
        <v>0.242642</v>
      </c>
      <c r="I17" s="547">
        <v>0</v>
      </c>
      <c r="J17" s="473">
        <v>0</v>
      </c>
      <c r="K17" s="346"/>
      <c r="L17" s="346"/>
      <c r="M17" s="346"/>
    </row>
    <row r="18" spans="1:13" x14ac:dyDescent="0.2">
      <c r="A18" s="67">
        <v>2</v>
      </c>
      <c r="B18" s="68" t="s">
        <v>510</v>
      </c>
      <c r="C18" s="381">
        <v>450.2832499999999</v>
      </c>
      <c r="D18" s="381">
        <v>4277.3162749999983</v>
      </c>
      <c r="E18" s="446">
        <v>156.62950000000001</v>
      </c>
      <c r="F18" s="446">
        <v>1867.6279999999999</v>
      </c>
      <c r="G18" s="381">
        <v>99.331000000000003</v>
      </c>
      <c r="H18" s="381">
        <v>941.27309999999977</v>
      </c>
      <c r="I18" s="450">
        <v>41.501249999999999</v>
      </c>
      <c r="J18" s="446">
        <v>410.064775</v>
      </c>
      <c r="K18" s="346"/>
      <c r="L18" s="346"/>
      <c r="M18" s="346"/>
    </row>
    <row r="19" spans="1:13" x14ac:dyDescent="0.2">
      <c r="A19" s="67">
        <v>3</v>
      </c>
      <c r="B19" s="68" t="s">
        <v>511</v>
      </c>
      <c r="C19" s="381">
        <v>3269.0699999999988</v>
      </c>
      <c r="D19" s="381">
        <v>22276.872650000005</v>
      </c>
      <c r="E19" s="446">
        <v>520.70000000000005</v>
      </c>
      <c r="F19" s="446">
        <v>2860.6558800000007</v>
      </c>
      <c r="G19" s="381">
        <v>882.14999999999986</v>
      </c>
      <c r="H19" s="381">
        <v>6155.7553399999988</v>
      </c>
      <c r="I19" s="450">
        <v>694.66999999999985</v>
      </c>
      <c r="J19" s="446">
        <v>5193.3128200000001</v>
      </c>
      <c r="K19" s="346"/>
      <c r="L19" s="346"/>
      <c r="M19" s="346"/>
    </row>
    <row r="20" spans="1:13" ht="12" customHeight="1" x14ac:dyDescent="0.2">
      <c r="A20" s="67">
        <v>4</v>
      </c>
      <c r="B20" s="68" t="s">
        <v>512</v>
      </c>
      <c r="C20" s="381">
        <v>5.7193200000000015</v>
      </c>
      <c r="D20" s="381">
        <v>588.26316959999997</v>
      </c>
      <c r="E20" s="446">
        <v>9.5853599999999997</v>
      </c>
      <c r="F20" s="446">
        <v>1252.4917968</v>
      </c>
      <c r="G20" s="454">
        <v>1.5552000000000001</v>
      </c>
      <c r="H20" s="381">
        <v>148.68763920000001</v>
      </c>
      <c r="I20" s="450">
        <v>1.9990800000000004</v>
      </c>
      <c r="J20" s="446">
        <v>198.44026920000005</v>
      </c>
      <c r="K20" s="346"/>
      <c r="L20" s="346"/>
      <c r="M20" s="346"/>
    </row>
    <row r="21" spans="1:13" ht="15" customHeight="1" x14ac:dyDescent="0.2">
      <c r="A21" s="67">
        <v>5</v>
      </c>
      <c r="B21" s="68" t="s">
        <v>525</v>
      </c>
      <c r="C21" s="381">
        <v>20.368000000000009</v>
      </c>
      <c r="D21" s="381">
        <v>101.27633999999999</v>
      </c>
      <c r="E21" s="381" t="s">
        <v>275</v>
      </c>
      <c r="F21" s="381" t="s">
        <v>275</v>
      </c>
      <c r="G21" s="381">
        <v>6.4279999999999999</v>
      </c>
      <c r="H21" s="381">
        <v>31.437529999999999</v>
      </c>
      <c r="I21" s="450">
        <v>4.4800000000000004</v>
      </c>
      <c r="J21" s="446">
        <v>22.632619999999996</v>
      </c>
      <c r="K21" s="346"/>
      <c r="L21" s="346"/>
      <c r="M21" s="346"/>
    </row>
    <row r="22" spans="1:13" ht="13.5" customHeight="1" x14ac:dyDescent="0.2">
      <c r="A22" s="67"/>
      <c r="B22" s="533" t="s">
        <v>606</v>
      </c>
      <c r="C22" s="451">
        <f>SUM(C17:C21)</f>
        <v>3745.4639699999989</v>
      </c>
      <c r="D22" s="451">
        <f t="shared" ref="D22:J22" si="2">SUM(D17:D21)</f>
        <v>27247.679073600004</v>
      </c>
      <c r="E22" s="451">
        <f t="shared" si="2"/>
        <v>687.07186000000013</v>
      </c>
      <c r="F22" s="451">
        <f t="shared" si="2"/>
        <v>6031.4300458000007</v>
      </c>
      <c r="G22" s="451">
        <f t="shared" si="2"/>
        <v>989.46589999999992</v>
      </c>
      <c r="H22" s="451">
        <f t="shared" si="2"/>
        <v>7277.3962511999989</v>
      </c>
      <c r="I22" s="451">
        <f t="shared" si="2"/>
        <v>742.65032999999994</v>
      </c>
      <c r="J22" s="451">
        <f t="shared" si="2"/>
        <v>5824.4504842000006</v>
      </c>
      <c r="K22" s="347"/>
      <c r="L22" s="347"/>
      <c r="M22" s="346"/>
    </row>
    <row r="23" spans="1:13" x14ac:dyDescent="0.2">
      <c r="A23" s="69" t="s">
        <v>607</v>
      </c>
      <c r="B23" s="1264" t="s">
        <v>484</v>
      </c>
      <c r="C23" s="1265"/>
      <c r="D23" s="1265"/>
      <c r="E23" s="1265"/>
      <c r="F23" s="1265"/>
      <c r="G23" s="1265"/>
      <c r="H23" s="1265"/>
      <c r="I23" s="1265"/>
      <c r="J23" s="1266"/>
      <c r="K23" s="346"/>
      <c r="L23" s="346"/>
      <c r="M23" s="346"/>
    </row>
    <row r="24" spans="1:13" x14ac:dyDescent="0.2">
      <c r="A24" s="67">
        <v>1</v>
      </c>
      <c r="B24" s="68" t="s">
        <v>513</v>
      </c>
      <c r="C24" s="450">
        <v>184397.98357418008</v>
      </c>
      <c r="D24" s="450">
        <v>319698.47532000009</v>
      </c>
      <c r="E24" s="446">
        <v>98819.238813506512</v>
      </c>
      <c r="F24" s="446">
        <v>284083.7045980001</v>
      </c>
      <c r="G24" s="381">
        <v>30250.286932489998</v>
      </c>
      <c r="H24" s="381">
        <v>67520.460269999981</v>
      </c>
      <c r="I24" s="450">
        <v>21521.773845489999</v>
      </c>
      <c r="J24" s="446">
        <v>49838.881710000001</v>
      </c>
      <c r="K24" s="346"/>
      <c r="L24" s="346"/>
      <c r="M24" s="346"/>
    </row>
    <row r="25" spans="1:13" ht="13.5" customHeight="1" x14ac:dyDescent="0.2">
      <c r="A25" s="67">
        <v>2</v>
      </c>
      <c r="B25" s="68" t="s">
        <v>514</v>
      </c>
      <c r="C25" s="455">
        <v>20625.662499999999</v>
      </c>
      <c r="D25" s="455">
        <v>295220.19197500014</v>
      </c>
      <c r="E25" s="456">
        <v>1772.90625</v>
      </c>
      <c r="F25" s="456">
        <v>27521.473450000005</v>
      </c>
      <c r="G25" s="457">
        <v>5269.2912500000002</v>
      </c>
      <c r="H25" s="457">
        <v>70237.563187499996</v>
      </c>
      <c r="I25" s="455">
        <v>4187.0187500000002</v>
      </c>
      <c r="J25" s="456">
        <v>73170.281587499994</v>
      </c>
      <c r="K25" s="346"/>
      <c r="L25" s="346"/>
      <c r="M25" s="346"/>
    </row>
    <row r="26" spans="1:13" x14ac:dyDescent="0.2">
      <c r="A26" s="69"/>
      <c r="B26" s="533" t="s">
        <v>827</v>
      </c>
      <c r="C26" s="458">
        <f>C24</f>
        <v>184397.98357418008</v>
      </c>
      <c r="D26" s="458">
        <f>SUM(D24:D25)</f>
        <v>614918.66729500028</v>
      </c>
      <c r="E26" s="390">
        <f>E24</f>
        <v>98819.238813506512</v>
      </c>
      <c r="F26" s="390">
        <f>SUM(F24:F25)</f>
        <v>311605.17804800009</v>
      </c>
      <c r="G26" s="390">
        <f>G24</f>
        <v>30250.286932489998</v>
      </c>
      <c r="H26" s="390">
        <f>SUM(H24:H25)</f>
        <v>137758.02345749998</v>
      </c>
      <c r="I26" s="390">
        <f>I24</f>
        <v>21521.773845489999</v>
      </c>
      <c r="J26" s="390">
        <f>SUM(J24:J25)</f>
        <v>123009.1632975</v>
      </c>
      <c r="K26" s="347"/>
      <c r="L26" s="347"/>
      <c r="M26" s="346"/>
    </row>
    <row r="27" spans="1:13" ht="15" customHeight="1" x14ac:dyDescent="0.2">
      <c r="A27" s="69" t="s">
        <v>529</v>
      </c>
      <c r="B27" s="533" t="s">
        <v>337</v>
      </c>
      <c r="C27" s="458"/>
      <c r="D27" s="458"/>
      <c r="E27" s="390"/>
      <c r="F27" s="390"/>
      <c r="G27" s="390"/>
      <c r="H27" s="390"/>
      <c r="I27" s="390"/>
      <c r="J27" s="390"/>
      <c r="K27" s="346"/>
      <c r="L27" s="347"/>
    </row>
    <row r="28" spans="1:13" ht="15" customHeight="1" x14ac:dyDescent="0.2">
      <c r="A28" s="466"/>
      <c r="B28" s="68" t="s">
        <v>1089</v>
      </c>
      <c r="C28" s="450">
        <v>26.303999999999998</v>
      </c>
      <c r="D28" s="450">
        <v>2119.6345099999999</v>
      </c>
      <c r="E28" s="381" t="s">
        <v>275</v>
      </c>
      <c r="F28" s="381" t="s">
        <v>275</v>
      </c>
      <c r="G28" s="381" t="s">
        <v>275</v>
      </c>
      <c r="H28" s="381" t="s">
        <v>275</v>
      </c>
      <c r="I28" s="390">
        <v>26.303999999999998</v>
      </c>
      <c r="J28" s="390">
        <v>2119.6345099999999</v>
      </c>
    </row>
    <row r="29" spans="1:13" ht="15" customHeight="1" x14ac:dyDescent="0.2">
      <c r="A29" s="69"/>
      <c r="B29" s="533" t="s">
        <v>1090</v>
      </c>
      <c r="C29" s="458"/>
      <c r="D29" s="458">
        <f>SUM(D28)</f>
        <v>2119.6345099999999</v>
      </c>
      <c r="E29" s="458"/>
      <c r="F29" s="390">
        <f>SUM(F28)</f>
        <v>0</v>
      </c>
      <c r="G29" s="458"/>
      <c r="H29" s="390">
        <f>SUM(H28)</f>
        <v>0</v>
      </c>
      <c r="I29" s="458"/>
      <c r="J29" s="390">
        <f>SUM(J28)</f>
        <v>2119.6345099999999</v>
      </c>
    </row>
    <row r="30" spans="1:13" ht="15" customHeight="1" x14ac:dyDescent="0.2">
      <c r="A30" s="1264" t="s">
        <v>515</v>
      </c>
      <c r="B30" s="1266"/>
      <c r="C30" s="458">
        <f>SUM(C8,C15,C22,C26)</f>
        <v>202744.98172102007</v>
      </c>
      <c r="D30" s="458">
        <f>SUM(D8,D15,D22,D26,D29)</f>
        <v>3175581.8198945005</v>
      </c>
      <c r="E30" s="458">
        <f>E29+E26+E22+E15+E8</f>
        <v>104158.29130676651</v>
      </c>
      <c r="F30" s="458">
        <f>SUM(F8,F15,F22,F26,F29)</f>
        <v>734242.58378580003</v>
      </c>
      <c r="G30" s="458">
        <f>G29+G26+G22+G15+G8</f>
        <v>35042.540531407001</v>
      </c>
      <c r="H30" s="458">
        <f>SUM(H8,H15,H22,H26,H29)</f>
        <v>854121.72549530002</v>
      </c>
      <c r="I30" s="458">
        <f>I29+I26+I22+I15+I8</f>
        <v>26051.852089144002</v>
      </c>
      <c r="J30" s="458">
        <f>SUM(J8,J15,J22,J26,J29)</f>
        <v>910620.64665270003</v>
      </c>
      <c r="K30" s="346"/>
      <c r="M30" s="76" t="s">
        <v>574</v>
      </c>
    </row>
    <row r="31" spans="1:13" ht="15" customHeight="1" x14ac:dyDescent="0.2">
      <c r="A31" s="1267" t="s">
        <v>480</v>
      </c>
      <c r="B31" s="1268"/>
      <c r="C31" s="1268"/>
      <c r="D31" s="1268"/>
      <c r="E31" s="1268"/>
      <c r="F31" s="1268"/>
      <c r="G31" s="1268"/>
      <c r="H31" s="1268"/>
      <c r="I31" s="1268"/>
      <c r="J31" s="1269"/>
      <c r="K31" s="346"/>
    </row>
    <row r="32" spans="1:13" ht="15" customHeight="1" x14ac:dyDescent="0.2">
      <c r="A32" s="357" t="s">
        <v>529</v>
      </c>
      <c r="B32" s="1270" t="s">
        <v>486</v>
      </c>
      <c r="C32" s="1271"/>
      <c r="D32" s="1271"/>
      <c r="E32" s="1271"/>
      <c r="F32" s="1271"/>
      <c r="G32" s="1271"/>
      <c r="H32" s="1271"/>
      <c r="I32" s="1271"/>
      <c r="J32" s="1272"/>
      <c r="K32" s="348"/>
    </row>
    <row r="33" spans="1:11" ht="15" customHeight="1" x14ac:dyDescent="0.2">
      <c r="A33" s="67">
        <v>1</v>
      </c>
      <c r="B33" s="70" t="s">
        <v>1091</v>
      </c>
      <c r="C33" s="454">
        <v>0.11645100000000001</v>
      </c>
      <c r="D33" s="381">
        <v>56468.947661500009</v>
      </c>
      <c r="E33" s="459">
        <v>2.9018999999999989E-2</v>
      </c>
      <c r="F33" s="460">
        <v>10912.85319</v>
      </c>
      <c r="G33" s="452">
        <v>2.8806999999999999E-2</v>
      </c>
      <c r="H33" s="381">
        <v>14139.828893499996</v>
      </c>
      <c r="I33" s="452">
        <v>3.2699000000000013E-2</v>
      </c>
      <c r="J33" s="381">
        <v>17197.727212999998</v>
      </c>
      <c r="K33" s="346"/>
    </row>
    <row r="34" spans="1:11" ht="15" customHeight="1" x14ac:dyDescent="0.2">
      <c r="A34" s="67">
        <v>2</v>
      </c>
      <c r="B34" s="70" t="s">
        <v>503</v>
      </c>
      <c r="C34" s="454">
        <v>2.8713900000000003</v>
      </c>
      <c r="D34" s="381">
        <v>16768.284307499998</v>
      </c>
      <c r="E34" s="461">
        <v>0.66893999999999998</v>
      </c>
      <c r="F34" s="446">
        <v>2922.7255410000007</v>
      </c>
      <c r="G34" s="461">
        <v>0.62268000000000023</v>
      </c>
      <c r="H34" s="460">
        <v>3551.7635640000003</v>
      </c>
      <c r="I34" s="454">
        <v>1.3086599999999999</v>
      </c>
      <c r="J34" s="381">
        <v>8796.7285470000006</v>
      </c>
      <c r="K34" s="346"/>
    </row>
    <row r="35" spans="1:11" ht="15" customHeight="1" x14ac:dyDescent="0.2">
      <c r="A35" s="71"/>
      <c r="B35" s="534" t="s">
        <v>608</v>
      </c>
      <c r="C35" s="391">
        <f>SUM(C33:C34)</f>
        <v>2.9878410000000004</v>
      </c>
      <c r="D35" s="390">
        <f t="shared" ref="D35:J35" si="3">SUM(D33:D34)</f>
        <v>73237.231969000015</v>
      </c>
      <c r="E35" s="391">
        <f t="shared" si="3"/>
        <v>0.697959</v>
      </c>
      <c r="F35" s="390">
        <f t="shared" si="3"/>
        <v>13835.578731000001</v>
      </c>
      <c r="G35" s="391">
        <f t="shared" si="3"/>
        <v>0.65148700000000026</v>
      </c>
      <c r="H35" s="390">
        <f t="shared" si="3"/>
        <v>17691.592457499995</v>
      </c>
      <c r="I35" s="391">
        <f t="shared" si="3"/>
        <v>1.341359</v>
      </c>
      <c r="J35" s="390">
        <f t="shared" si="3"/>
        <v>25994.455759999997</v>
      </c>
      <c r="K35" s="346"/>
    </row>
    <row r="36" spans="1:11" ht="15" customHeight="1" x14ac:dyDescent="0.2">
      <c r="A36" s="71" t="s">
        <v>609</v>
      </c>
      <c r="B36" s="1273" t="s">
        <v>610</v>
      </c>
      <c r="C36" s="1274"/>
      <c r="D36" s="1274"/>
      <c r="E36" s="1274"/>
      <c r="F36" s="1274"/>
      <c r="G36" s="1274"/>
      <c r="H36" s="1274"/>
      <c r="I36" s="1274"/>
      <c r="J36" s="1275"/>
      <c r="K36" s="348"/>
    </row>
    <row r="37" spans="1:11" ht="15" customHeight="1" x14ac:dyDescent="0.2">
      <c r="A37" s="67">
        <v>1</v>
      </c>
      <c r="B37" s="72" t="s">
        <v>505</v>
      </c>
      <c r="C37" s="454">
        <v>1.0149999999999992</v>
      </c>
      <c r="D37" s="381">
        <v>45.206875000000004</v>
      </c>
      <c r="E37" s="462">
        <v>0.90999999999999992</v>
      </c>
      <c r="F37" s="462">
        <v>40.724657500000006</v>
      </c>
      <c r="G37" s="461">
        <v>0.41000000000000003</v>
      </c>
      <c r="H37" s="460">
        <v>19.662835000000001</v>
      </c>
      <c r="I37" s="454">
        <v>0.13250000000000001</v>
      </c>
      <c r="J37" s="381">
        <v>6.9951800000000004</v>
      </c>
      <c r="K37" s="346"/>
    </row>
    <row r="38" spans="1:11" ht="15" customHeight="1" x14ac:dyDescent="0.2">
      <c r="A38" s="67">
        <v>2</v>
      </c>
      <c r="B38" s="72" t="s">
        <v>508</v>
      </c>
      <c r="C38" s="454">
        <v>0.21500000000000002</v>
      </c>
      <c r="D38" s="454">
        <v>3.6787550000000002</v>
      </c>
      <c r="E38" s="462">
        <v>4.2250000000000005</v>
      </c>
      <c r="F38" s="462">
        <v>80.62586499999999</v>
      </c>
      <c r="G38" s="452">
        <v>0.01</v>
      </c>
      <c r="H38" s="454">
        <v>0.177785</v>
      </c>
      <c r="I38" s="454">
        <v>0.20499999999999999</v>
      </c>
      <c r="J38" s="454">
        <v>3.5009700000000001</v>
      </c>
      <c r="K38" s="348"/>
    </row>
    <row r="39" spans="1:11" ht="15" customHeight="1" x14ac:dyDescent="0.2">
      <c r="A39" s="73"/>
      <c r="B39" s="534" t="s">
        <v>611</v>
      </c>
      <c r="C39" s="391">
        <f t="shared" ref="C39:J39" si="4">SUM(C37:C38)</f>
        <v>1.2299999999999993</v>
      </c>
      <c r="D39" s="390">
        <f t="shared" si="4"/>
        <v>48.885630000000006</v>
      </c>
      <c r="E39" s="463">
        <f t="shared" si="4"/>
        <v>5.1350000000000007</v>
      </c>
      <c r="F39" s="463">
        <f t="shared" si="4"/>
        <v>121.3505225</v>
      </c>
      <c r="G39" s="464">
        <f t="shared" si="4"/>
        <v>0.42000000000000004</v>
      </c>
      <c r="H39" s="465">
        <f t="shared" si="4"/>
        <v>19.840620000000001</v>
      </c>
      <c r="I39" s="391">
        <f t="shared" si="4"/>
        <v>0.33750000000000002</v>
      </c>
      <c r="J39" s="390">
        <f t="shared" si="4"/>
        <v>10.49615</v>
      </c>
      <c r="K39" s="346"/>
    </row>
    <row r="40" spans="1:11" x14ac:dyDescent="0.2">
      <c r="A40" s="71" t="s">
        <v>612</v>
      </c>
      <c r="B40" s="1273" t="s">
        <v>484</v>
      </c>
      <c r="C40" s="1274"/>
      <c r="D40" s="1274"/>
      <c r="E40" s="1274"/>
      <c r="F40" s="1274"/>
      <c r="G40" s="1274"/>
      <c r="H40" s="1274"/>
      <c r="I40" s="1274"/>
      <c r="J40" s="1275"/>
    </row>
    <row r="41" spans="1:11" x14ac:dyDescent="0.2">
      <c r="A41" s="67">
        <v>1</v>
      </c>
      <c r="B41" s="72" t="s">
        <v>513</v>
      </c>
      <c r="C41" s="381">
        <v>8553.5744760050002</v>
      </c>
      <c r="D41" s="381">
        <v>16462.238255999993</v>
      </c>
      <c r="E41" s="446">
        <v>3216.3847669650004</v>
      </c>
      <c r="F41" s="446">
        <v>9372.827792</v>
      </c>
      <c r="G41" s="460">
        <v>1468.59483712</v>
      </c>
      <c r="H41" s="460">
        <v>3353.0971830000003</v>
      </c>
      <c r="I41" s="381">
        <v>1263.5743702999998</v>
      </c>
      <c r="J41" s="381">
        <v>2993.2877479999997</v>
      </c>
    </row>
    <row r="42" spans="1:11" ht="12.75" customHeight="1" x14ac:dyDescent="0.2">
      <c r="A42" s="1273" t="s">
        <v>613</v>
      </c>
      <c r="B42" s="1275"/>
      <c r="C42" s="390">
        <f t="shared" ref="C42:J42" si="5">SUM(C35+C39+C41)</f>
        <v>8557.7923170049999</v>
      </c>
      <c r="D42" s="390">
        <f>SUM(D35+D39+D41)</f>
        <v>89748.355855000016</v>
      </c>
      <c r="E42" s="390">
        <f>SUM(E35+E39+E41)</f>
        <v>3222.2177259650002</v>
      </c>
      <c r="F42" s="390">
        <f>SUM(F35+F39+F41)</f>
        <v>23329.757045500002</v>
      </c>
      <c r="G42" s="390">
        <f t="shared" si="5"/>
        <v>1469.6663241199999</v>
      </c>
      <c r="H42" s="390">
        <f t="shared" si="5"/>
        <v>21064.530260499996</v>
      </c>
      <c r="I42" s="390">
        <f t="shared" si="5"/>
        <v>1265.2532292999999</v>
      </c>
      <c r="J42" s="390">
        <f t="shared" si="5"/>
        <v>28998.239657999995</v>
      </c>
    </row>
    <row r="43" spans="1:11" x14ac:dyDescent="0.2">
      <c r="A43" s="74" t="str">
        <f>'[2]64'!A12</f>
        <v>$ indicates as on August 31, 2020</v>
      </c>
      <c r="B43" s="75"/>
      <c r="C43" s="466"/>
      <c r="D43" s="466"/>
      <c r="E43" s="466"/>
      <c r="F43" s="466"/>
      <c r="G43" s="466"/>
      <c r="H43" s="466"/>
      <c r="I43" s="466"/>
      <c r="J43" s="467"/>
    </row>
    <row r="44" spans="1:11" x14ac:dyDescent="0.2">
      <c r="A44" s="74" t="s">
        <v>1092</v>
      </c>
      <c r="B44" s="74"/>
      <c r="C44" s="74"/>
      <c r="D44" s="74"/>
      <c r="E44" s="74"/>
      <c r="F44" s="74"/>
      <c r="G44" s="74"/>
      <c r="H44" s="74" t="s">
        <v>574</v>
      </c>
      <c r="I44" s="74"/>
      <c r="J44" s="466"/>
    </row>
    <row r="45" spans="1:11" x14ac:dyDescent="0.2">
      <c r="A45" s="532" t="s">
        <v>1093</v>
      </c>
      <c r="B45" s="532"/>
      <c r="C45" s="532"/>
      <c r="D45" s="74"/>
      <c r="E45" s="74"/>
      <c r="F45" s="74"/>
      <c r="G45" s="74"/>
      <c r="H45" s="74"/>
      <c r="I45" s="74"/>
      <c r="J45" s="466"/>
    </row>
    <row r="46" spans="1:11" x14ac:dyDescent="0.2">
      <c r="A46" s="1240" t="s">
        <v>1094</v>
      </c>
      <c r="B46" s="1240"/>
      <c r="C46" s="1240"/>
      <c r="D46" s="1240"/>
      <c r="E46" s="1240"/>
      <c r="F46" s="1240"/>
      <c r="G46" s="1240"/>
      <c r="H46" s="1240"/>
      <c r="I46" s="1240"/>
    </row>
    <row r="47" spans="1:11" x14ac:dyDescent="0.2">
      <c r="A47" s="74" t="s">
        <v>1095</v>
      </c>
      <c r="B47" s="74"/>
      <c r="C47" s="74"/>
      <c r="D47" s="532"/>
      <c r="E47" s="532"/>
      <c r="F47" s="532"/>
      <c r="G47" s="532"/>
      <c r="H47" s="532"/>
      <c r="I47" s="532"/>
    </row>
    <row r="48" spans="1:11" x14ac:dyDescent="0.2">
      <c r="A48" s="74" t="s">
        <v>1096</v>
      </c>
      <c r="B48" s="81"/>
      <c r="C48" s="81"/>
      <c r="D48" s="81"/>
      <c r="E48" s="74"/>
      <c r="F48" s="74"/>
      <c r="G48" s="532"/>
      <c r="H48" s="532"/>
      <c r="I48" s="532"/>
    </row>
    <row r="49" spans="1:9" x14ac:dyDescent="0.2">
      <c r="A49" s="37" t="s">
        <v>516</v>
      </c>
      <c r="B49" s="466"/>
      <c r="C49" s="466"/>
      <c r="D49" s="466"/>
      <c r="G49" s="466"/>
      <c r="H49" s="466"/>
      <c r="I49" s="468"/>
    </row>
    <row r="52" spans="1:9" x14ac:dyDescent="0.2">
      <c r="I52" s="77"/>
    </row>
    <row r="53" spans="1:9" x14ac:dyDescent="0.2">
      <c r="I53" s="77"/>
    </row>
    <row r="54" spans="1:9" x14ac:dyDescent="0.2">
      <c r="I54" s="77"/>
    </row>
    <row r="55" spans="1:9" x14ac:dyDescent="0.2">
      <c r="I55" s="77"/>
    </row>
    <row r="56" spans="1:9" x14ac:dyDescent="0.2">
      <c r="I56" s="77"/>
    </row>
    <row r="57" spans="1:9" x14ac:dyDescent="0.2">
      <c r="I57" s="77"/>
    </row>
    <row r="58" spans="1:9" x14ac:dyDescent="0.2">
      <c r="I58" s="77"/>
    </row>
    <row r="59" spans="1:9" x14ac:dyDescent="0.2">
      <c r="I59" s="77"/>
    </row>
  </sheetData>
  <mergeCells count="19">
    <mergeCell ref="A4:J4"/>
    <mergeCell ref="B5:J5"/>
    <mergeCell ref="B9:J9"/>
    <mergeCell ref="A1:J1"/>
    <mergeCell ref="A2:A3"/>
    <mergeCell ref="B2:B3"/>
    <mergeCell ref="C2:D2"/>
    <mergeCell ref="E2:F2"/>
    <mergeCell ref="G2:H2"/>
    <mergeCell ref="I2:J2"/>
    <mergeCell ref="A46:I46"/>
    <mergeCell ref="B16:J16"/>
    <mergeCell ref="B23:J23"/>
    <mergeCell ref="A30:B30"/>
    <mergeCell ref="A31:J31"/>
    <mergeCell ref="B32:J32"/>
    <mergeCell ref="B36:J36"/>
    <mergeCell ref="B40:J40"/>
    <mergeCell ref="A42:B42"/>
  </mergeCells>
  <pageMargins left="0.78431372549019618" right="0.78431372549019618" top="0.98039215686274517" bottom="0.98039215686274517" header="0.50980392156862753" footer="0.50980392156862753"/>
  <pageSetup paperSize="9" scale="67" orientation="landscape" useFirstPageNumber="1"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workbookViewId="0">
      <selection activeCell="G31" sqref="G31"/>
    </sheetView>
  </sheetViews>
  <sheetFormatPr defaultRowHeight="12.75" x14ac:dyDescent="0.2"/>
  <cols>
    <col min="1" max="1" width="7.85546875" style="76" customWidth="1"/>
    <col min="2" max="2" width="24.28515625" style="76" customWidth="1"/>
    <col min="3" max="3" width="11.140625" style="76" bestFit="1" customWidth="1"/>
    <col min="4" max="5" width="12.85546875" style="76" customWidth="1"/>
    <col min="6" max="6" width="9.85546875" style="76" customWidth="1"/>
    <col min="7" max="7" width="8.85546875" style="76" bestFit="1" customWidth="1"/>
    <col min="8" max="8" width="9.42578125" style="76" bestFit="1" customWidth="1"/>
    <col min="9" max="9" width="10.7109375" style="76" customWidth="1"/>
    <col min="10" max="10" width="9.42578125" style="76" bestFit="1" customWidth="1"/>
    <col min="11" max="16384" width="9.140625" style="76"/>
  </cols>
  <sheetData>
    <row r="1" spans="1:12" ht="15" customHeight="1" x14ac:dyDescent="0.25">
      <c r="A1" s="1283" t="s">
        <v>925</v>
      </c>
      <c r="B1" s="1283"/>
      <c r="C1" s="1283"/>
      <c r="D1" s="1283"/>
      <c r="E1" s="1283"/>
      <c r="F1" s="1283"/>
      <c r="G1" s="1283"/>
      <c r="H1" s="1283"/>
      <c r="I1" s="1283"/>
      <c r="J1" s="1283"/>
    </row>
    <row r="2" spans="1:12" ht="15" customHeight="1" x14ac:dyDescent="0.2">
      <c r="A2" s="1289" t="s">
        <v>598</v>
      </c>
      <c r="B2" s="1290" t="s">
        <v>810</v>
      </c>
      <c r="C2" s="1284" t="s">
        <v>75</v>
      </c>
      <c r="D2" s="1285"/>
      <c r="E2" s="1284">
        <v>43694</v>
      </c>
      <c r="F2" s="1285"/>
      <c r="G2" s="1284">
        <v>44030</v>
      </c>
      <c r="H2" s="1285"/>
      <c r="I2" s="1284">
        <v>44061</v>
      </c>
      <c r="J2" s="1285"/>
    </row>
    <row r="3" spans="1:12" ht="38.25" x14ac:dyDescent="0.2">
      <c r="A3" s="1289"/>
      <c r="B3" s="1291"/>
      <c r="C3" s="444" t="s">
        <v>590</v>
      </c>
      <c r="D3" s="355" t="s">
        <v>990</v>
      </c>
      <c r="E3" s="444" t="s">
        <v>590</v>
      </c>
      <c r="F3" s="355" t="s">
        <v>990</v>
      </c>
      <c r="G3" s="444" t="s">
        <v>590</v>
      </c>
      <c r="H3" s="444" t="s">
        <v>614</v>
      </c>
      <c r="I3" s="444" t="s">
        <v>493</v>
      </c>
      <c r="J3" s="355" t="s">
        <v>990</v>
      </c>
    </row>
    <row r="4" spans="1:12" ht="15" customHeight="1" x14ac:dyDescent="0.2">
      <c r="A4" s="1286" t="s">
        <v>479</v>
      </c>
      <c r="B4" s="1287"/>
      <c r="C4" s="1287"/>
      <c r="D4" s="1287"/>
      <c r="E4" s="1287"/>
      <c r="F4" s="1287"/>
      <c r="G4" s="1287"/>
      <c r="H4" s="1287"/>
      <c r="I4" s="1287"/>
      <c r="J4" s="1288"/>
      <c r="K4" s="240"/>
      <c r="L4" s="82"/>
    </row>
    <row r="5" spans="1:12" ht="15" customHeight="1" x14ac:dyDescent="0.2">
      <c r="A5" s="78">
        <v>1</v>
      </c>
      <c r="B5" s="183" t="s">
        <v>1097</v>
      </c>
      <c r="C5" s="445">
        <v>5</v>
      </c>
      <c r="D5" s="446">
        <v>242.95182500000001</v>
      </c>
      <c r="E5" s="445" t="s">
        <v>275</v>
      </c>
      <c r="F5" s="445" t="s">
        <v>275</v>
      </c>
      <c r="G5" s="473">
        <v>1</v>
      </c>
      <c r="H5" s="462">
        <v>44.821050000000014</v>
      </c>
      <c r="I5" s="445">
        <v>0.43800000000000017</v>
      </c>
      <c r="J5" s="446">
        <v>23.934024999999995</v>
      </c>
      <c r="K5" s="241"/>
      <c r="L5" s="83"/>
    </row>
    <row r="6" spans="1:12" x14ac:dyDescent="0.2">
      <c r="A6" s="78">
        <v>2</v>
      </c>
      <c r="B6" s="68" t="s">
        <v>517</v>
      </c>
      <c r="C6" s="446">
        <v>26.14</v>
      </c>
      <c r="D6" s="446">
        <v>39.084975</v>
      </c>
      <c r="E6" s="446">
        <v>5.3899999999999979</v>
      </c>
      <c r="F6" s="446">
        <v>9.9099999999999966</v>
      </c>
      <c r="G6" s="446">
        <v>2.3499999999999992</v>
      </c>
      <c r="H6" s="446">
        <v>3.2982049999999998</v>
      </c>
      <c r="I6" s="446">
        <v>3.4799999999999995</v>
      </c>
      <c r="J6" s="446">
        <v>4.7614750000000008</v>
      </c>
      <c r="K6" s="241"/>
      <c r="L6" s="83"/>
    </row>
    <row r="7" spans="1:12" x14ac:dyDescent="0.2">
      <c r="A7" s="78">
        <v>3</v>
      </c>
      <c r="B7" s="68" t="s">
        <v>518</v>
      </c>
      <c r="C7" s="446">
        <v>726.96999999999991</v>
      </c>
      <c r="D7" s="446">
        <v>2817.8196499999999</v>
      </c>
      <c r="E7" s="446">
        <v>1171.9600000000005</v>
      </c>
      <c r="F7" s="446">
        <v>6674.119999999999</v>
      </c>
      <c r="G7" s="446">
        <v>175.61999999999998</v>
      </c>
      <c r="H7" s="446">
        <v>700.80143999999996</v>
      </c>
      <c r="I7" s="446">
        <v>138.89000000000001</v>
      </c>
      <c r="J7" s="446">
        <v>555.98272000000009</v>
      </c>
      <c r="K7" s="241"/>
      <c r="L7" s="83"/>
    </row>
    <row r="8" spans="1:12" x14ac:dyDescent="0.2">
      <c r="A8" s="78">
        <v>4</v>
      </c>
      <c r="B8" s="68" t="s">
        <v>519</v>
      </c>
      <c r="C8" s="446">
        <v>2907.44</v>
      </c>
      <c r="D8" s="446">
        <v>12413.15468</v>
      </c>
      <c r="E8" s="446">
        <v>1088.9399999999994</v>
      </c>
      <c r="F8" s="446">
        <v>4561.1700000000019</v>
      </c>
      <c r="G8" s="446">
        <v>534.91000000000008</v>
      </c>
      <c r="H8" s="446">
        <v>2211.9441499999998</v>
      </c>
      <c r="I8" s="446">
        <v>1045.4099999999999</v>
      </c>
      <c r="J8" s="446">
        <v>4654.1003099999998</v>
      </c>
      <c r="K8" s="241"/>
      <c r="L8" s="83"/>
    </row>
    <row r="9" spans="1:12" x14ac:dyDescent="0.2">
      <c r="A9" s="78">
        <v>5</v>
      </c>
      <c r="B9" s="68" t="s">
        <v>520</v>
      </c>
      <c r="C9" s="446">
        <v>4216.13</v>
      </c>
      <c r="D9" s="446">
        <v>8346.6870500000005</v>
      </c>
      <c r="E9" s="446">
        <v>1272.4199999999998</v>
      </c>
      <c r="F9" s="446">
        <v>3842.6099999999997</v>
      </c>
      <c r="G9" s="446">
        <v>1150.3799999999999</v>
      </c>
      <c r="H9" s="446">
        <v>2226.3201999999997</v>
      </c>
      <c r="I9" s="446">
        <v>633.34</v>
      </c>
      <c r="J9" s="446">
        <v>1184.2254499999999</v>
      </c>
      <c r="K9" s="241"/>
      <c r="L9" s="84"/>
    </row>
    <row r="10" spans="1:12" x14ac:dyDescent="0.2">
      <c r="A10" s="78">
        <v>6</v>
      </c>
      <c r="B10" s="68" t="s">
        <v>521</v>
      </c>
      <c r="C10" s="446">
        <v>175.05499999999998</v>
      </c>
      <c r="D10" s="446">
        <v>1068.0239100000001</v>
      </c>
      <c r="E10" s="446">
        <v>184.59000000000003</v>
      </c>
      <c r="F10" s="446">
        <v>1118.1399999999999</v>
      </c>
      <c r="G10" s="446">
        <v>37.97</v>
      </c>
      <c r="H10" s="446">
        <v>240.78273000000002</v>
      </c>
      <c r="I10" s="446">
        <v>29.035000000000004</v>
      </c>
      <c r="J10" s="446">
        <v>194.69931000000003</v>
      </c>
      <c r="K10" s="241"/>
      <c r="L10" s="84"/>
    </row>
    <row r="11" spans="1:12" x14ac:dyDescent="0.2">
      <c r="A11" s="78">
        <v>7</v>
      </c>
      <c r="B11" s="68" t="s">
        <v>522</v>
      </c>
      <c r="C11" s="446">
        <v>2398.9</v>
      </c>
      <c r="D11" s="446">
        <v>9048.9222399999999</v>
      </c>
      <c r="E11" s="446">
        <v>1777.19</v>
      </c>
      <c r="F11" s="446">
        <v>7692.81</v>
      </c>
      <c r="G11" s="446">
        <v>454.68500000000006</v>
      </c>
      <c r="H11" s="446">
        <v>1732.3263100000004</v>
      </c>
      <c r="I11" s="446">
        <v>829.52</v>
      </c>
      <c r="J11" s="446">
        <v>3393.9588199999998</v>
      </c>
      <c r="K11" s="241"/>
      <c r="L11" s="84"/>
    </row>
    <row r="12" spans="1:12" x14ac:dyDescent="0.2">
      <c r="A12" s="78">
        <v>8</v>
      </c>
      <c r="B12" s="68" t="s">
        <v>523</v>
      </c>
      <c r="C12" s="446">
        <v>1562.915</v>
      </c>
      <c r="D12" s="446">
        <v>9150.0518200000006</v>
      </c>
      <c r="E12" s="446">
        <v>424.05499999999989</v>
      </c>
      <c r="F12" s="446">
        <v>3595.8</v>
      </c>
      <c r="G12" s="446">
        <v>357.11500000000001</v>
      </c>
      <c r="H12" s="446">
        <v>2113.6447449999996</v>
      </c>
      <c r="I12" s="446">
        <v>498.06000000000006</v>
      </c>
      <c r="J12" s="446">
        <v>3255.314695</v>
      </c>
      <c r="K12" s="241"/>
      <c r="L12" s="84"/>
    </row>
    <row r="13" spans="1:12" x14ac:dyDescent="0.2">
      <c r="A13" s="78">
        <v>9</v>
      </c>
      <c r="B13" s="68" t="s">
        <v>524</v>
      </c>
      <c r="C13" s="446">
        <v>78.728999999999999</v>
      </c>
      <c r="D13" s="446">
        <v>1094.4963</v>
      </c>
      <c r="E13" s="446">
        <v>54.225000000000023</v>
      </c>
      <c r="F13" s="446">
        <v>928.55000000000041</v>
      </c>
      <c r="G13" s="446">
        <v>18.366</v>
      </c>
      <c r="H13" s="446">
        <v>257.79117000000002</v>
      </c>
      <c r="I13" s="446">
        <v>14.168999999999999</v>
      </c>
      <c r="J13" s="446">
        <v>200.899125</v>
      </c>
      <c r="K13" s="241"/>
      <c r="L13" s="83"/>
    </row>
    <row r="14" spans="1:12" x14ac:dyDescent="0.2">
      <c r="A14" s="78">
        <v>10</v>
      </c>
      <c r="B14" s="68" t="s">
        <v>525</v>
      </c>
      <c r="C14" s="446">
        <v>95.725999999999999</v>
      </c>
      <c r="D14" s="446">
        <v>475.27273999999989</v>
      </c>
      <c r="E14" s="446">
        <v>83.028000000000006</v>
      </c>
      <c r="F14" s="446">
        <v>450.13000000000005</v>
      </c>
      <c r="G14" s="446">
        <v>26.811999999999998</v>
      </c>
      <c r="H14" s="446">
        <v>130.97210999999999</v>
      </c>
      <c r="I14" s="446">
        <v>32.463999999999999</v>
      </c>
      <c r="J14" s="446">
        <v>164.24786999999995</v>
      </c>
      <c r="K14" s="241"/>
      <c r="L14" s="84"/>
    </row>
    <row r="15" spans="1:12" x14ac:dyDescent="0.2">
      <c r="A15" s="78">
        <v>11</v>
      </c>
      <c r="B15" s="68" t="s">
        <v>526</v>
      </c>
      <c r="C15" s="445">
        <v>16.509999999999998</v>
      </c>
      <c r="D15" s="445">
        <v>21.078790000000001</v>
      </c>
      <c r="E15" s="445">
        <v>6.78</v>
      </c>
      <c r="F15" s="445">
        <v>14.77</v>
      </c>
      <c r="G15" s="446">
        <v>7.43</v>
      </c>
      <c r="H15" s="446">
        <v>9.5402000000000005</v>
      </c>
      <c r="I15" s="470">
        <v>2.4399999999999995</v>
      </c>
      <c r="J15" s="470">
        <v>3.1482199999999998</v>
      </c>
      <c r="K15" s="241"/>
      <c r="L15" s="83"/>
    </row>
    <row r="16" spans="1:12" x14ac:dyDescent="0.2">
      <c r="A16" s="78">
        <v>12</v>
      </c>
      <c r="B16" s="68" t="s">
        <v>1006</v>
      </c>
      <c r="C16" s="445">
        <v>0.01</v>
      </c>
      <c r="D16" s="445">
        <v>6.6299999999999998E-2</v>
      </c>
      <c r="E16" s="445">
        <v>3.6249999999999991</v>
      </c>
      <c r="F16" s="445">
        <v>22.5</v>
      </c>
      <c r="G16" s="445" t="s">
        <v>275</v>
      </c>
      <c r="H16" s="445" t="s">
        <v>275</v>
      </c>
      <c r="I16" s="445">
        <v>0.01</v>
      </c>
      <c r="J16" s="445">
        <v>6.6299999999999998E-2</v>
      </c>
      <c r="K16" s="241"/>
      <c r="L16" s="84"/>
    </row>
    <row r="17" spans="1:13" x14ac:dyDescent="0.2">
      <c r="A17" s="78">
        <v>13</v>
      </c>
      <c r="B17" s="68" t="s">
        <v>1007</v>
      </c>
      <c r="C17" s="445">
        <v>0</v>
      </c>
      <c r="D17" s="445">
        <v>0</v>
      </c>
      <c r="E17" s="445">
        <v>0.22000000000000003</v>
      </c>
      <c r="F17" s="445">
        <v>0.81</v>
      </c>
      <c r="G17" s="445" t="s">
        <v>275</v>
      </c>
      <c r="H17" s="445" t="s">
        <v>275</v>
      </c>
      <c r="I17" s="445" t="s">
        <v>275</v>
      </c>
      <c r="J17" s="445" t="s">
        <v>275</v>
      </c>
      <c r="K17" s="241"/>
      <c r="L17" s="84"/>
    </row>
    <row r="18" spans="1:13" x14ac:dyDescent="0.2">
      <c r="A18" s="78">
        <v>14</v>
      </c>
      <c r="B18" s="68" t="s">
        <v>615</v>
      </c>
      <c r="C18" s="446">
        <v>2283.73</v>
      </c>
      <c r="D18" s="446">
        <v>10839.595980000002</v>
      </c>
      <c r="E18" s="446">
        <v>607.16000000000008</v>
      </c>
      <c r="F18" s="446">
        <v>2393.4899999999998</v>
      </c>
      <c r="G18" s="446">
        <v>549.76</v>
      </c>
      <c r="H18" s="446">
        <v>2636.0845999999997</v>
      </c>
      <c r="I18" s="446">
        <v>715.43</v>
      </c>
      <c r="J18" s="446">
        <v>3693.9607100000003</v>
      </c>
      <c r="K18" s="241"/>
      <c r="L18" s="84"/>
    </row>
    <row r="19" spans="1:13" x14ac:dyDescent="0.2">
      <c r="A19" s="78">
        <v>15</v>
      </c>
      <c r="B19" s="68" t="s">
        <v>616</v>
      </c>
      <c r="C19" s="446">
        <v>2602.1350000000002</v>
      </c>
      <c r="D19" s="446">
        <v>9899.8324700000012</v>
      </c>
      <c r="E19" s="446">
        <v>796.0100000000001</v>
      </c>
      <c r="F19" s="446">
        <v>2887.8900000000008</v>
      </c>
      <c r="G19" s="446">
        <v>384.06500000000005</v>
      </c>
      <c r="H19" s="446">
        <v>1441.21423</v>
      </c>
      <c r="I19" s="446">
        <v>491.16500000000002</v>
      </c>
      <c r="J19" s="446">
        <v>1885.6237500000004</v>
      </c>
      <c r="K19" s="241"/>
      <c r="L19" s="84"/>
    </row>
    <row r="20" spans="1:13" x14ac:dyDescent="0.2">
      <c r="A20" s="78">
        <v>16</v>
      </c>
      <c r="B20" s="68" t="s">
        <v>617</v>
      </c>
      <c r="C20" s="446">
        <v>2170.73</v>
      </c>
      <c r="D20" s="446">
        <v>17874.587114999998</v>
      </c>
      <c r="E20" s="446">
        <v>441.16999999999985</v>
      </c>
      <c r="F20" s="446">
        <v>3310.3900000000003</v>
      </c>
      <c r="G20" s="446">
        <v>481.90999999999997</v>
      </c>
      <c r="H20" s="446">
        <v>4037.1241450000002</v>
      </c>
      <c r="I20" s="446">
        <v>496.37</v>
      </c>
      <c r="J20" s="446">
        <v>4348.9694149999996</v>
      </c>
      <c r="K20" s="241"/>
      <c r="L20" s="84"/>
    </row>
    <row r="21" spans="1:13" x14ac:dyDescent="0.2">
      <c r="A21" s="78">
        <v>17</v>
      </c>
      <c r="B21" s="68" t="s">
        <v>527</v>
      </c>
      <c r="C21" s="446">
        <v>228.8</v>
      </c>
      <c r="D21" s="446">
        <v>1300.1376</v>
      </c>
      <c r="E21" s="446">
        <v>113.90999999999998</v>
      </c>
      <c r="F21" s="446">
        <v>778.65999999999985</v>
      </c>
      <c r="G21" s="446">
        <v>46.929999999999993</v>
      </c>
      <c r="H21" s="446">
        <v>267.48777000000001</v>
      </c>
      <c r="I21" s="446">
        <v>61.19</v>
      </c>
      <c r="J21" s="446">
        <v>365.30894000000001</v>
      </c>
      <c r="K21" s="241"/>
      <c r="L21" s="84"/>
    </row>
    <row r="22" spans="1:13" x14ac:dyDescent="0.2">
      <c r="A22" s="78">
        <v>18</v>
      </c>
      <c r="B22" s="68" t="s">
        <v>528</v>
      </c>
      <c r="C22" s="471">
        <v>0.01</v>
      </c>
      <c r="D22" s="471">
        <v>1.7999999999999999E-2</v>
      </c>
      <c r="E22" s="446">
        <v>13.999999999999996</v>
      </c>
      <c r="F22" s="446">
        <v>29.019999999999996</v>
      </c>
      <c r="G22" s="472">
        <v>0</v>
      </c>
      <c r="H22" s="472">
        <v>0</v>
      </c>
      <c r="I22" s="472">
        <v>0</v>
      </c>
      <c r="J22" s="472">
        <v>0</v>
      </c>
      <c r="K22" s="240"/>
      <c r="L22" s="82"/>
    </row>
    <row r="23" spans="1:13" x14ac:dyDescent="0.2">
      <c r="A23" s="78">
        <v>19</v>
      </c>
      <c r="B23" s="68" t="s">
        <v>1098</v>
      </c>
      <c r="C23" s="471">
        <v>0.06</v>
      </c>
      <c r="D23" s="471">
        <v>0.53154999999999997</v>
      </c>
      <c r="E23" s="445" t="s">
        <v>275</v>
      </c>
      <c r="F23" s="445" t="s">
        <v>275</v>
      </c>
      <c r="G23" s="445" t="s">
        <v>275</v>
      </c>
      <c r="H23" s="445" t="s">
        <v>275</v>
      </c>
      <c r="I23" s="472">
        <v>0.06</v>
      </c>
      <c r="J23" s="472">
        <v>0.53154999999999997</v>
      </c>
      <c r="K23" s="241"/>
      <c r="L23" s="82"/>
    </row>
    <row r="24" spans="1:13" x14ac:dyDescent="0.2">
      <c r="A24" s="79" t="s">
        <v>574</v>
      </c>
      <c r="B24" s="533" t="s">
        <v>67</v>
      </c>
      <c r="C24" s="451">
        <f>SUM(C5:C23)</f>
        <v>19494.989999999998</v>
      </c>
      <c r="D24" s="451">
        <f t="shared" ref="D24:J24" si="0">SUM(D5:D23)</f>
        <v>84632.312994999986</v>
      </c>
      <c r="E24" s="451">
        <f t="shared" si="0"/>
        <v>8044.6730000000007</v>
      </c>
      <c r="F24" s="451">
        <f t="shared" si="0"/>
        <v>38310.769999999997</v>
      </c>
      <c r="G24" s="451">
        <f t="shared" si="0"/>
        <v>4229.3029999999999</v>
      </c>
      <c r="H24" s="451">
        <f t="shared" si="0"/>
        <v>18054.153054999999</v>
      </c>
      <c r="I24" s="451">
        <f t="shared" si="0"/>
        <v>4991.4710000000005</v>
      </c>
      <c r="J24" s="451">
        <f t="shared" si="0"/>
        <v>23929.732684999995</v>
      </c>
      <c r="K24" s="241"/>
      <c r="L24" s="82"/>
      <c r="M24" s="76" t="s">
        <v>574</v>
      </c>
    </row>
    <row r="25" spans="1:13" x14ac:dyDescent="0.2">
      <c r="A25" s="1282" t="s">
        <v>480</v>
      </c>
      <c r="B25" s="1282"/>
      <c r="C25" s="1282"/>
      <c r="D25" s="1282"/>
      <c r="E25" s="1282"/>
      <c r="F25" s="1282"/>
      <c r="G25" s="1282"/>
      <c r="H25" s="1282"/>
      <c r="I25" s="1282"/>
      <c r="J25" s="1282"/>
      <c r="K25" s="241"/>
      <c r="L25" s="82"/>
      <c r="M25" s="76" t="s">
        <v>574</v>
      </c>
    </row>
    <row r="26" spans="1:13" x14ac:dyDescent="0.2">
      <c r="A26" s="80">
        <v>1</v>
      </c>
      <c r="B26" s="68" t="s">
        <v>519</v>
      </c>
      <c r="C26" s="471">
        <v>0.01</v>
      </c>
      <c r="D26" s="445">
        <v>0.45</v>
      </c>
      <c r="E26" s="446" t="s">
        <v>275</v>
      </c>
      <c r="F26" s="446" t="s">
        <v>275</v>
      </c>
      <c r="G26" s="473">
        <v>0</v>
      </c>
      <c r="H26" s="473">
        <v>0</v>
      </c>
      <c r="I26" s="473">
        <v>0</v>
      </c>
      <c r="J26" s="473">
        <v>0</v>
      </c>
      <c r="K26" s="241"/>
      <c r="L26" s="82"/>
    </row>
    <row r="27" spans="1:13" x14ac:dyDescent="0.2">
      <c r="A27" s="80">
        <v>2</v>
      </c>
      <c r="B27" s="68" t="s">
        <v>523</v>
      </c>
      <c r="C27" s="473">
        <v>0.7</v>
      </c>
      <c r="D27" s="473">
        <v>4.4100599999999996</v>
      </c>
      <c r="E27" s="446" t="s">
        <v>275</v>
      </c>
      <c r="F27" s="446" t="s">
        <v>275</v>
      </c>
      <c r="G27" s="473">
        <v>0</v>
      </c>
      <c r="H27" s="473">
        <v>0</v>
      </c>
      <c r="I27" s="473">
        <v>0</v>
      </c>
      <c r="J27" s="473">
        <v>0</v>
      </c>
      <c r="K27" s="241"/>
      <c r="L27" s="82"/>
    </row>
    <row r="28" spans="1:13" x14ac:dyDescent="0.2">
      <c r="A28" s="80">
        <v>3</v>
      </c>
      <c r="B28" s="68" t="s">
        <v>618</v>
      </c>
      <c r="C28" s="469">
        <v>0.01</v>
      </c>
      <c r="D28" s="469">
        <v>1.7325E-2</v>
      </c>
      <c r="E28" s="473">
        <v>0.12</v>
      </c>
      <c r="F28" s="473">
        <v>0.54</v>
      </c>
      <c r="G28" s="473">
        <v>0</v>
      </c>
      <c r="H28" s="473">
        <v>0</v>
      </c>
      <c r="I28" s="473">
        <v>0</v>
      </c>
      <c r="J28" s="473">
        <v>0</v>
      </c>
      <c r="K28" s="241"/>
      <c r="L28" s="82"/>
    </row>
    <row r="29" spans="1:13" x14ac:dyDescent="0.2">
      <c r="A29" s="80">
        <v>4</v>
      </c>
      <c r="B29" s="68" t="s">
        <v>619</v>
      </c>
      <c r="C29" s="473">
        <v>0</v>
      </c>
      <c r="D29" s="473">
        <v>0</v>
      </c>
      <c r="E29" s="446" t="s">
        <v>275</v>
      </c>
      <c r="F29" s="446" t="s">
        <v>275</v>
      </c>
      <c r="G29" s="473">
        <v>0</v>
      </c>
      <c r="H29" s="473">
        <v>0</v>
      </c>
      <c r="I29" s="473">
        <v>0</v>
      </c>
      <c r="J29" s="473">
        <v>0</v>
      </c>
      <c r="K29" s="257"/>
      <c r="L29" s="82"/>
    </row>
    <row r="30" spans="1:13" x14ac:dyDescent="0.2">
      <c r="A30" s="80">
        <v>5</v>
      </c>
      <c r="B30" s="68" t="s">
        <v>620</v>
      </c>
      <c r="C30" s="473">
        <v>0</v>
      </c>
      <c r="D30" s="473">
        <v>0</v>
      </c>
      <c r="E30" s="446" t="s">
        <v>275</v>
      </c>
      <c r="F30" s="446" t="s">
        <v>275</v>
      </c>
      <c r="G30" s="473">
        <v>0</v>
      </c>
      <c r="H30" s="473">
        <v>0</v>
      </c>
      <c r="I30" s="473">
        <v>0</v>
      </c>
      <c r="J30" s="473">
        <v>0</v>
      </c>
    </row>
    <row r="31" spans="1:13" x14ac:dyDescent="0.2">
      <c r="A31" s="80">
        <v>6</v>
      </c>
      <c r="B31" s="68" t="s">
        <v>1008</v>
      </c>
      <c r="C31" s="469">
        <v>0.02</v>
      </c>
      <c r="D31" s="473">
        <v>0.1</v>
      </c>
      <c r="E31" s="446" t="s">
        <v>275</v>
      </c>
      <c r="F31" s="446" t="s">
        <v>275</v>
      </c>
      <c r="G31" s="469">
        <v>0.02</v>
      </c>
      <c r="H31" s="473">
        <v>0.1</v>
      </c>
      <c r="I31" s="473">
        <v>0</v>
      </c>
      <c r="J31" s="473">
        <v>0</v>
      </c>
    </row>
    <row r="32" spans="1:13" x14ac:dyDescent="0.2">
      <c r="A32" s="68"/>
      <c r="B32" s="533" t="s">
        <v>67</v>
      </c>
      <c r="C32" s="474">
        <f>SUM(C26:C31)</f>
        <v>0.74</v>
      </c>
      <c r="D32" s="474">
        <f t="shared" ref="D32:J32" si="1">SUM(D26:D31)</f>
        <v>4.9773849999999991</v>
      </c>
      <c r="E32" s="474">
        <f t="shared" si="1"/>
        <v>0.12</v>
      </c>
      <c r="F32" s="474">
        <f t="shared" si="1"/>
        <v>0.54</v>
      </c>
      <c r="G32" s="475">
        <f t="shared" si="1"/>
        <v>0.02</v>
      </c>
      <c r="H32" s="474">
        <f t="shared" si="1"/>
        <v>0.1</v>
      </c>
      <c r="I32" s="474">
        <f t="shared" si="1"/>
        <v>0</v>
      </c>
      <c r="J32" s="474">
        <f t="shared" si="1"/>
        <v>0</v>
      </c>
    </row>
    <row r="33" spans="1:9" x14ac:dyDescent="0.2">
      <c r="A33" s="76" t="s">
        <v>1077</v>
      </c>
      <c r="B33" s="81"/>
      <c r="D33" s="76" t="s">
        <v>574</v>
      </c>
      <c r="E33" s="76" t="s">
        <v>574</v>
      </c>
      <c r="G33" s="76" t="s">
        <v>574</v>
      </c>
    </row>
    <row r="34" spans="1:9" x14ac:dyDescent="0.2">
      <c r="A34" s="74" t="s">
        <v>621</v>
      </c>
      <c r="E34" s="76" t="s">
        <v>574</v>
      </c>
      <c r="I34" s="76" t="s">
        <v>574</v>
      </c>
    </row>
    <row r="35" spans="1:9" x14ac:dyDescent="0.2">
      <c r="A35" s="81" t="s">
        <v>495</v>
      </c>
    </row>
  </sheetData>
  <mergeCells count="9">
    <mergeCell ref="A25:J25"/>
    <mergeCell ref="A1:J1"/>
    <mergeCell ref="G2:H2"/>
    <mergeCell ref="I2:J2"/>
    <mergeCell ref="A4:J4"/>
    <mergeCell ref="A2:A3"/>
    <mergeCell ref="B2:B3"/>
    <mergeCell ref="C2:D2"/>
    <mergeCell ref="E2:F2"/>
  </mergeCells>
  <pageMargins left="0.78431372549019618" right="0.78431372549019618" top="0.98039215686274517" bottom="0.98039215686274517" header="0.50980392156862753" footer="0.50980392156862753"/>
  <pageSetup paperSize="9" scale="91" orientation="landscape" useFirstPageNumber="1"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zoomScaleNormal="100" workbookViewId="0">
      <selection activeCell="G31" sqref="G31"/>
    </sheetView>
  </sheetViews>
  <sheetFormatPr defaultRowHeight="12.75" x14ac:dyDescent="0.2"/>
  <cols>
    <col min="1" max="1" width="7.28515625" style="76" bestFit="1" customWidth="1"/>
    <col min="2" max="2" width="28.140625" style="76" customWidth="1"/>
    <col min="3" max="3" width="11.42578125" style="76" customWidth="1"/>
    <col min="4" max="4" width="13.85546875" style="76" customWidth="1"/>
    <col min="5" max="5" width="16.85546875" style="76" customWidth="1"/>
    <col min="6" max="6" width="13.28515625" style="76" customWidth="1"/>
    <col min="7" max="7" width="11.140625" style="76" customWidth="1"/>
    <col min="8" max="8" width="12.85546875" style="76" customWidth="1"/>
    <col min="9" max="9" width="11.140625" style="76" customWidth="1"/>
    <col min="10" max="10" width="15.42578125" style="76" customWidth="1"/>
    <col min="11" max="11" width="11.28515625" style="76" bestFit="1" customWidth="1"/>
    <col min="12" max="12" width="9.42578125" style="76" bestFit="1" customWidth="1"/>
    <col min="13" max="16384" width="9.140625" style="76"/>
  </cols>
  <sheetData>
    <row r="1" spans="1:10" ht="15" x14ac:dyDescent="0.2">
      <c r="A1" s="85" t="s">
        <v>860</v>
      </c>
      <c r="B1" s="85"/>
      <c r="C1" s="85"/>
      <c r="D1" s="85"/>
      <c r="E1" s="85"/>
      <c r="F1" s="85"/>
      <c r="G1" s="85" t="s">
        <v>574</v>
      </c>
      <c r="H1" s="85" t="s">
        <v>574</v>
      </c>
      <c r="I1" s="85"/>
      <c r="J1" s="85"/>
    </row>
    <row r="2" spans="1:10" x14ac:dyDescent="0.2">
      <c r="A2" s="1239" t="s">
        <v>598</v>
      </c>
      <c r="B2" s="1239" t="s">
        <v>501</v>
      </c>
      <c r="C2" s="1294" t="s">
        <v>75</v>
      </c>
      <c r="D2" s="1295"/>
      <c r="E2" s="1294">
        <v>43678</v>
      </c>
      <c r="F2" s="1295"/>
      <c r="G2" s="1294">
        <v>44013</v>
      </c>
      <c r="H2" s="1295"/>
      <c r="I2" s="1294">
        <v>44044</v>
      </c>
      <c r="J2" s="1295"/>
    </row>
    <row r="3" spans="1:10" ht="25.5" x14ac:dyDescent="0.2">
      <c r="A3" s="1293"/>
      <c r="B3" s="1293"/>
      <c r="C3" s="86" t="s">
        <v>584</v>
      </c>
      <c r="D3" s="530" t="s">
        <v>990</v>
      </c>
      <c r="E3" s="86" t="s">
        <v>584</v>
      </c>
      <c r="F3" s="530" t="s">
        <v>990</v>
      </c>
      <c r="G3" s="86" t="s">
        <v>584</v>
      </c>
      <c r="H3" s="530" t="s">
        <v>990</v>
      </c>
      <c r="I3" s="86" t="s">
        <v>584</v>
      </c>
      <c r="J3" s="530" t="s">
        <v>990</v>
      </c>
    </row>
    <row r="4" spans="1:10" ht="15.75" x14ac:dyDescent="0.2">
      <c r="A4" s="87" t="s">
        <v>678</v>
      </c>
      <c r="B4" s="184" t="s">
        <v>811</v>
      </c>
      <c r="C4" s="185"/>
      <c r="D4" s="185"/>
      <c r="E4" s="185" t="s">
        <v>573</v>
      </c>
      <c r="F4" s="185"/>
      <c r="G4" s="185"/>
      <c r="H4" s="185"/>
      <c r="I4" s="185"/>
      <c r="J4" s="186"/>
    </row>
    <row r="5" spans="1:10" ht="15.75" x14ac:dyDescent="0.2">
      <c r="A5" s="87" t="s">
        <v>599</v>
      </c>
      <c r="B5" s="187" t="s">
        <v>812</v>
      </c>
      <c r="C5" s="188"/>
      <c r="D5" s="188"/>
      <c r="E5" s="188"/>
      <c r="F5" s="188"/>
      <c r="G5" s="188"/>
      <c r="H5" s="188"/>
      <c r="I5" s="188"/>
      <c r="J5" s="188"/>
    </row>
    <row r="6" spans="1:10" x14ac:dyDescent="0.2">
      <c r="A6" s="80">
        <v>1</v>
      </c>
      <c r="B6" s="189" t="s">
        <v>625</v>
      </c>
      <c r="C6" s="476">
        <v>1456662</v>
      </c>
      <c r="D6" s="476">
        <v>553.69896030999655</v>
      </c>
      <c r="E6" s="476">
        <v>3736302</v>
      </c>
      <c r="F6" s="476">
        <v>1330.6433970199998</v>
      </c>
      <c r="G6" s="477">
        <v>5821</v>
      </c>
      <c r="H6" s="477">
        <v>2.0950948600000001</v>
      </c>
      <c r="I6" s="190">
        <v>5</v>
      </c>
      <c r="J6" s="548">
        <v>1.6375000000000001E-3</v>
      </c>
    </row>
    <row r="7" spans="1:10" x14ac:dyDescent="0.2">
      <c r="A7" s="80">
        <v>2</v>
      </c>
      <c r="B7" s="189" t="s">
        <v>626</v>
      </c>
      <c r="C7" s="476">
        <v>9</v>
      </c>
      <c r="D7" s="478">
        <v>1.477E-3</v>
      </c>
      <c r="E7" s="476">
        <v>139</v>
      </c>
      <c r="F7" s="479">
        <v>2.2014470000000001E-2</v>
      </c>
      <c r="G7" s="480" t="s">
        <v>275</v>
      </c>
      <c r="H7" s="481" t="s">
        <v>275</v>
      </c>
      <c r="I7" s="190" t="s">
        <v>275</v>
      </c>
      <c r="J7" s="190" t="s">
        <v>275</v>
      </c>
    </row>
    <row r="8" spans="1:10" x14ac:dyDescent="0.2">
      <c r="A8" s="80">
        <v>3</v>
      </c>
      <c r="B8" s="189" t="s">
        <v>627</v>
      </c>
      <c r="C8" s="88" t="s">
        <v>275</v>
      </c>
      <c r="D8" s="88" t="s">
        <v>275</v>
      </c>
      <c r="E8" s="191" t="s">
        <v>275</v>
      </c>
      <c r="F8" s="192" t="s">
        <v>275</v>
      </c>
      <c r="G8" s="477" t="s">
        <v>275</v>
      </c>
      <c r="H8" s="477" t="s">
        <v>275</v>
      </c>
      <c r="I8" s="190" t="s">
        <v>275</v>
      </c>
      <c r="J8" s="190" t="s">
        <v>275</v>
      </c>
    </row>
    <row r="9" spans="1:10" x14ac:dyDescent="0.2">
      <c r="A9" s="87"/>
      <c r="B9" s="193" t="s">
        <v>600</v>
      </c>
      <c r="C9" s="139"/>
      <c r="D9" s="482">
        <f>SUM(D6:D8)</f>
        <v>553.70043730999657</v>
      </c>
      <c r="E9" s="139"/>
      <c r="F9" s="482">
        <f>SUM(F6:F8)</f>
        <v>1330.6654114899998</v>
      </c>
      <c r="G9" s="139"/>
      <c r="H9" s="482">
        <f>SUM(H6:H8)</f>
        <v>2.0950948600000001</v>
      </c>
      <c r="I9" s="139"/>
      <c r="J9" s="549">
        <f>SUM(J6:J8)</f>
        <v>1.6375000000000001E-3</v>
      </c>
    </row>
    <row r="10" spans="1:10" x14ac:dyDescent="0.2">
      <c r="A10" s="87" t="s">
        <v>601</v>
      </c>
      <c r="B10" s="194" t="s">
        <v>813</v>
      </c>
      <c r="C10" s="195"/>
      <c r="D10" s="195"/>
      <c r="E10" s="195"/>
      <c r="F10" s="195"/>
      <c r="G10" s="195"/>
      <c r="H10" s="195"/>
      <c r="I10" s="195"/>
      <c r="J10" s="195"/>
    </row>
    <row r="11" spans="1:10" x14ac:dyDescent="0.2">
      <c r="A11" s="87"/>
      <c r="B11" s="189" t="s">
        <v>1009</v>
      </c>
      <c r="C11" s="476">
        <v>251.66</v>
      </c>
      <c r="D11" s="476">
        <v>747.51869999999997</v>
      </c>
      <c r="E11" s="190">
        <v>209.83</v>
      </c>
      <c r="F11" s="190">
        <v>574.78525999999999</v>
      </c>
      <c r="G11" s="190">
        <v>0.74</v>
      </c>
      <c r="H11" s="190">
        <v>2.2319300000000002</v>
      </c>
      <c r="I11" s="550">
        <v>0</v>
      </c>
      <c r="J11" s="550">
        <v>0</v>
      </c>
    </row>
    <row r="12" spans="1:10" x14ac:dyDescent="0.2">
      <c r="A12" s="87"/>
      <c r="B12" s="193" t="s">
        <v>814</v>
      </c>
      <c r="C12" s="483">
        <f t="shared" ref="C12:J12" si="0">SUM(C11)</f>
        <v>251.66</v>
      </c>
      <c r="D12" s="483">
        <f t="shared" si="0"/>
        <v>747.51869999999997</v>
      </c>
      <c r="E12" s="483">
        <f t="shared" si="0"/>
        <v>209.83</v>
      </c>
      <c r="F12" s="483">
        <f t="shared" si="0"/>
        <v>574.78525999999999</v>
      </c>
      <c r="G12" s="483">
        <f t="shared" si="0"/>
        <v>0.74</v>
      </c>
      <c r="H12" s="483">
        <f t="shared" si="0"/>
        <v>2.2319300000000002</v>
      </c>
      <c r="I12" s="551">
        <f t="shared" si="0"/>
        <v>0</v>
      </c>
      <c r="J12" s="551">
        <f t="shared" si="0"/>
        <v>0</v>
      </c>
    </row>
    <row r="13" spans="1:10" x14ac:dyDescent="0.2">
      <c r="A13" s="87" t="s">
        <v>604</v>
      </c>
      <c r="B13" s="196" t="s">
        <v>815</v>
      </c>
      <c r="C13" s="195"/>
      <c r="D13" s="195"/>
      <c r="E13" s="195"/>
      <c r="F13" s="195"/>
      <c r="G13" s="195"/>
      <c r="H13" s="195"/>
      <c r="I13" s="195"/>
      <c r="J13" s="195"/>
    </row>
    <row r="14" spans="1:10" x14ac:dyDescent="0.2">
      <c r="A14" s="80">
        <v>1</v>
      </c>
      <c r="B14" s="197" t="s">
        <v>622</v>
      </c>
      <c r="C14" s="191" t="s">
        <v>275</v>
      </c>
      <c r="D14" s="191" t="s">
        <v>275</v>
      </c>
      <c r="E14" s="198">
        <v>6.032</v>
      </c>
      <c r="F14" s="198">
        <v>55.516750000000002</v>
      </c>
      <c r="G14" s="88" t="s">
        <v>275</v>
      </c>
      <c r="H14" s="88" t="s">
        <v>275</v>
      </c>
      <c r="I14" s="88" t="s">
        <v>275</v>
      </c>
      <c r="J14" s="88" t="s">
        <v>275</v>
      </c>
    </row>
    <row r="15" spans="1:10" x14ac:dyDescent="0.2">
      <c r="A15" s="80">
        <v>2</v>
      </c>
      <c r="B15" s="197" t="s">
        <v>623</v>
      </c>
      <c r="C15" s="191" t="s">
        <v>275</v>
      </c>
      <c r="D15" s="191" t="s">
        <v>275</v>
      </c>
      <c r="E15" s="198">
        <v>5.9649999999999999</v>
      </c>
      <c r="F15" s="198">
        <v>207.88254499999999</v>
      </c>
      <c r="G15" s="88" t="s">
        <v>275</v>
      </c>
      <c r="H15" s="88" t="s">
        <v>275</v>
      </c>
      <c r="I15" s="88" t="s">
        <v>275</v>
      </c>
      <c r="J15" s="88" t="s">
        <v>275</v>
      </c>
    </row>
    <row r="16" spans="1:10" x14ac:dyDescent="0.2">
      <c r="A16" s="80">
        <v>3</v>
      </c>
      <c r="B16" s="197" t="s">
        <v>624</v>
      </c>
      <c r="C16" s="190">
        <v>10.417</v>
      </c>
      <c r="D16" s="190">
        <v>122.544462</v>
      </c>
      <c r="E16" s="198">
        <v>16.943999999999999</v>
      </c>
      <c r="F16" s="198">
        <v>237.43653</v>
      </c>
      <c r="G16" s="190">
        <v>1.7410000000000001</v>
      </c>
      <c r="H16" s="190">
        <v>22.481598000000002</v>
      </c>
      <c r="I16" s="552">
        <v>0.17</v>
      </c>
      <c r="J16" s="450">
        <v>2.2767149999999998</v>
      </c>
    </row>
    <row r="17" spans="1:12" x14ac:dyDescent="0.2">
      <c r="A17" s="80">
        <v>4</v>
      </c>
      <c r="B17" s="189" t="s">
        <v>628</v>
      </c>
      <c r="C17" s="190">
        <v>54.44</v>
      </c>
      <c r="D17" s="190">
        <v>185.04285999999999</v>
      </c>
      <c r="E17" s="484">
        <v>65.099999999999994</v>
      </c>
      <c r="F17" s="484">
        <v>228.40440000000001</v>
      </c>
      <c r="G17" s="88" t="s">
        <v>275</v>
      </c>
      <c r="H17" s="88" t="s">
        <v>275</v>
      </c>
      <c r="I17" s="88" t="s">
        <v>275</v>
      </c>
      <c r="J17" s="88" t="s">
        <v>275</v>
      </c>
    </row>
    <row r="18" spans="1:12" x14ac:dyDescent="0.2">
      <c r="A18" s="113"/>
      <c r="B18" s="193" t="s">
        <v>606</v>
      </c>
      <c r="C18" s="199">
        <f t="shared" ref="C18:J18" si="1">SUM(C14:C17)</f>
        <v>64.856999999999999</v>
      </c>
      <c r="D18" s="199">
        <f t="shared" si="1"/>
        <v>307.58732199999997</v>
      </c>
      <c r="E18" s="199">
        <f t="shared" si="1"/>
        <v>94.040999999999997</v>
      </c>
      <c r="F18" s="199">
        <f t="shared" si="1"/>
        <v>729.24022500000001</v>
      </c>
      <c r="G18" s="199">
        <f t="shared" si="1"/>
        <v>1.7410000000000001</v>
      </c>
      <c r="H18" s="199">
        <f t="shared" si="1"/>
        <v>22.481598000000002</v>
      </c>
      <c r="I18" s="553">
        <f>SUM(I12,I14:I17)</f>
        <v>0.17</v>
      </c>
      <c r="J18" s="199">
        <f t="shared" si="1"/>
        <v>2.2767149999999998</v>
      </c>
    </row>
    <row r="19" spans="1:12" ht="13.5" thickBot="1" x14ac:dyDescent="0.25">
      <c r="A19" s="200"/>
      <c r="B19" s="201" t="s">
        <v>816</v>
      </c>
      <c r="C19" s="239">
        <f>SUM(C12,C18)</f>
        <v>316.517</v>
      </c>
      <c r="D19" s="485">
        <f>SUM(D9,D12,D18)</f>
        <v>1608.8064593099966</v>
      </c>
      <c r="E19" s="239">
        <f>SUM(E12,E18)</f>
        <v>303.87099999999998</v>
      </c>
      <c r="F19" s="239">
        <f>SUM(F9,F12,F18)</f>
        <v>2634.6908964899999</v>
      </c>
      <c r="G19" s="239">
        <f>SUM(G12,G18)</f>
        <v>2.4809999999999999</v>
      </c>
      <c r="H19" s="239">
        <f>SUM(H9,H12,H18)</f>
        <v>26.80862286</v>
      </c>
      <c r="I19" s="554">
        <f>SUM(I12,I18)</f>
        <v>0.17</v>
      </c>
      <c r="J19" s="554">
        <f>SUM(J9,J12,J18)</f>
        <v>2.2783525</v>
      </c>
    </row>
    <row r="20" spans="1:12" ht="15.75" x14ac:dyDescent="0.2">
      <c r="A20" s="93" t="s">
        <v>697</v>
      </c>
      <c r="B20" s="1296" t="s">
        <v>115</v>
      </c>
      <c r="C20" s="1297"/>
      <c r="D20" s="1297"/>
      <c r="E20" s="1297"/>
      <c r="F20" s="1297"/>
      <c r="G20" s="1297"/>
      <c r="H20" s="1297"/>
      <c r="I20" s="1297"/>
      <c r="J20" s="1297"/>
      <c r="L20" s="76" t="s">
        <v>574</v>
      </c>
    </row>
    <row r="21" spans="1:12" ht="15.75" x14ac:dyDescent="0.2">
      <c r="A21" s="202"/>
      <c r="B21" s="203" t="s">
        <v>817</v>
      </c>
      <c r="C21" s="536"/>
      <c r="D21" s="536"/>
      <c r="E21" s="535"/>
      <c r="F21" s="535"/>
      <c r="G21" s="536"/>
      <c r="H21" s="536"/>
      <c r="I21" s="536" t="s">
        <v>574</v>
      </c>
      <c r="J21" s="536" t="s">
        <v>574</v>
      </c>
    </row>
    <row r="22" spans="1:12" ht="15.75" x14ac:dyDescent="0.2">
      <c r="A22" s="202" t="s">
        <v>599</v>
      </c>
      <c r="B22" s="196" t="s">
        <v>486</v>
      </c>
      <c r="C22" s="536"/>
      <c r="D22" s="536"/>
      <c r="E22" s="535"/>
      <c r="F22" s="535"/>
      <c r="G22" s="536"/>
      <c r="H22" s="536"/>
      <c r="I22" s="536"/>
      <c r="J22" s="536"/>
    </row>
    <row r="23" spans="1:12" x14ac:dyDescent="0.2">
      <c r="A23" s="80">
        <v>1</v>
      </c>
      <c r="B23" s="197" t="s">
        <v>502</v>
      </c>
      <c r="C23" s="486">
        <v>0</v>
      </c>
      <c r="D23" s="486">
        <v>0</v>
      </c>
      <c r="E23" s="104">
        <v>3.4640000000000005E-3</v>
      </c>
      <c r="F23" s="97">
        <v>1318.9200399999997</v>
      </c>
      <c r="G23" s="486">
        <v>0</v>
      </c>
      <c r="H23" s="486">
        <v>0</v>
      </c>
      <c r="I23" s="486">
        <v>0</v>
      </c>
      <c r="J23" s="486">
        <v>0</v>
      </c>
    </row>
    <row r="24" spans="1:12" x14ac:dyDescent="0.2">
      <c r="A24" s="80">
        <v>2</v>
      </c>
      <c r="B24" s="197" t="s">
        <v>635</v>
      </c>
      <c r="C24" s="487">
        <v>1.0040000000000001E-3</v>
      </c>
      <c r="D24" s="97">
        <v>480.56283300000007</v>
      </c>
      <c r="E24" s="555">
        <v>2.0269999999999994E-4</v>
      </c>
      <c r="F24" s="556">
        <v>76.182974000000002</v>
      </c>
      <c r="G24" s="98">
        <v>9.1099999999999992E-5</v>
      </c>
      <c r="H24" s="97">
        <v>45.493170000000013</v>
      </c>
      <c r="I24" s="98">
        <v>1.7479999999999999E-4</v>
      </c>
      <c r="J24" s="97">
        <v>92.012484999999998</v>
      </c>
    </row>
    <row r="25" spans="1:12" x14ac:dyDescent="0.2">
      <c r="A25" s="80">
        <v>3</v>
      </c>
      <c r="B25" s="197" t="s">
        <v>503</v>
      </c>
      <c r="C25" s="486">
        <v>0</v>
      </c>
      <c r="D25" s="486">
        <v>0</v>
      </c>
      <c r="E25" s="557">
        <v>1.4999999999999999E-4</v>
      </c>
      <c r="F25" s="486">
        <v>0.65960099999999999</v>
      </c>
      <c r="G25" s="486">
        <v>0</v>
      </c>
      <c r="H25" s="486">
        <v>0</v>
      </c>
      <c r="I25" s="486">
        <v>0</v>
      </c>
      <c r="J25" s="486">
        <v>0</v>
      </c>
    </row>
    <row r="26" spans="1:12" x14ac:dyDescent="0.2">
      <c r="A26" s="80"/>
      <c r="B26" s="204" t="s">
        <v>600</v>
      </c>
      <c r="C26" s="488">
        <f t="shared" ref="C26:J26" si="2">SUM(C23:C25)</f>
        <v>1.0040000000000001E-3</v>
      </c>
      <c r="D26" s="489">
        <f t="shared" si="2"/>
        <v>480.56283300000007</v>
      </c>
      <c r="E26" s="488">
        <f t="shared" si="2"/>
        <v>3.8167000000000006E-3</v>
      </c>
      <c r="F26" s="489">
        <f t="shared" si="2"/>
        <v>1395.7626149999999</v>
      </c>
      <c r="G26" s="490">
        <f t="shared" si="2"/>
        <v>9.1099999999999992E-5</v>
      </c>
      <c r="H26" s="489">
        <f t="shared" si="2"/>
        <v>45.493170000000013</v>
      </c>
      <c r="I26" s="491">
        <f t="shared" si="2"/>
        <v>1.7479999999999999E-4</v>
      </c>
      <c r="J26" s="489">
        <f t="shared" si="2"/>
        <v>92.012484999999998</v>
      </c>
    </row>
    <row r="27" spans="1:12" x14ac:dyDescent="0.2">
      <c r="A27" s="205" t="s">
        <v>601</v>
      </c>
      <c r="B27" s="204" t="s">
        <v>484</v>
      </c>
      <c r="C27" s="486"/>
      <c r="D27" s="486"/>
      <c r="E27" s="206"/>
      <c r="F27" s="207"/>
      <c r="G27" s="486"/>
      <c r="H27" s="486"/>
      <c r="I27" s="486"/>
      <c r="J27" s="486"/>
    </row>
    <row r="28" spans="1:12" x14ac:dyDescent="0.2">
      <c r="A28" s="80">
        <v>1</v>
      </c>
      <c r="B28" s="102" t="s">
        <v>636</v>
      </c>
      <c r="C28" s="486">
        <v>0</v>
      </c>
      <c r="D28" s="486">
        <v>0</v>
      </c>
      <c r="E28" s="226">
        <v>1.5061391541609827E-4</v>
      </c>
      <c r="F28" s="225">
        <v>47.129899999999999</v>
      </c>
      <c r="G28" s="486">
        <v>0</v>
      </c>
      <c r="H28" s="486">
        <v>0</v>
      </c>
      <c r="I28" s="486">
        <v>0</v>
      </c>
      <c r="J28" s="486">
        <v>0</v>
      </c>
    </row>
    <row r="29" spans="1:12" x14ac:dyDescent="0.2">
      <c r="A29" s="80">
        <v>2</v>
      </c>
      <c r="B29" s="102" t="s">
        <v>637</v>
      </c>
      <c r="C29" s="486">
        <v>0</v>
      </c>
      <c r="D29" s="486">
        <v>0</v>
      </c>
      <c r="E29" s="558">
        <v>1.4778990450204639E-3</v>
      </c>
      <c r="F29" s="225">
        <v>46.079443999999988</v>
      </c>
      <c r="G29" s="486">
        <v>0</v>
      </c>
      <c r="H29" s="486">
        <v>0</v>
      </c>
      <c r="I29" s="486">
        <v>0</v>
      </c>
      <c r="J29" s="486">
        <v>0</v>
      </c>
    </row>
    <row r="30" spans="1:12" x14ac:dyDescent="0.2">
      <c r="A30" s="80"/>
      <c r="B30" s="208" t="s">
        <v>814</v>
      </c>
      <c r="C30" s="492">
        <f>SUM(C28:C29)</f>
        <v>0</v>
      </c>
      <c r="D30" s="492">
        <f>SUM(D28:D29)</f>
        <v>0</v>
      </c>
      <c r="E30" s="493">
        <f t="shared" ref="E30:J30" si="3">SUM(E28:E29)</f>
        <v>1.6285129604365622E-3</v>
      </c>
      <c r="F30" s="494">
        <f t="shared" si="3"/>
        <v>93.209343999999987</v>
      </c>
      <c r="G30" s="492">
        <f t="shared" si="3"/>
        <v>0</v>
      </c>
      <c r="H30" s="492">
        <f t="shared" si="3"/>
        <v>0</v>
      </c>
      <c r="I30" s="492">
        <f t="shared" si="3"/>
        <v>0</v>
      </c>
      <c r="J30" s="492">
        <f t="shared" si="3"/>
        <v>0</v>
      </c>
    </row>
    <row r="31" spans="1:12" x14ac:dyDescent="0.2">
      <c r="A31" s="80"/>
      <c r="B31" s="209" t="s">
        <v>818</v>
      </c>
      <c r="C31" s="106">
        <f t="shared" ref="C31:J31" si="4">SUM(C26,C30)</f>
        <v>1.0040000000000001E-3</v>
      </c>
      <c r="D31" s="101">
        <f t="shared" si="4"/>
        <v>480.56283300000007</v>
      </c>
      <c r="E31" s="106">
        <f t="shared" si="4"/>
        <v>5.4452129604365632E-3</v>
      </c>
      <c r="F31" s="101">
        <f t="shared" si="4"/>
        <v>1488.971959</v>
      </c>
      <c r="G31" s="105">
        <f t="shared" si="4"/>
        <v>9.1099999999999992E-5</v>
      </c>
      <c r="H31" s="101">
        <f t="shared" si="4"/>
        <v>45.493170000000013</v>
      </c>
      <c r="I31" s="105">
        <f t="shared" si="4"/>
        <v>1.7479999999999999E-4</v>
      </c>
      <c r="J31" s="101">
        <f t="shared" si="4"/>
        <v>92.012484999999998</v>
      </c>
    </row>
    <row r="32" spans="1:12" ht="15.75" x14ac:dyDescent="0.2">
      <c r="A32" s="210"/>
      <c r="B32" s="211" t="s">
        <v>819</v>
      </c>
      <c r="C32" s="212"/>
      <c r="D32" s="212"/>
      <c r="E32" s="212"/>
      <c r="F32" s="212"/>
      <c r="G32" s="212"/>
      <c r="H32" s="212"/>
      <c r="I32" s="212"/>
      <c r="J32" s="212"/>
    </row>
    <row r="33" spans="1:13" x14ac:dyDescent="0.2">
      <c r="A33" s="205" t="s">
        <v>604</v>
      </c>
      <c r="B33" s="213" t="s">
        <v>486</v>
      </c>
      <c r="C33" s="214"/>
      <c r="D33" s="214"/>
      <c r="E33" s="215"/>
      <c r="F33" s="215"/>
      <c r="G33" s="215"/>
      <c r="H33" s="215"/>
      <c r="I33" s="215"/>
      <c r="J33" s="215"/>
    </row>
    <row r="34" spans="1:13" x14ac:dyDescent="0.2">
      <c r="A34" s="214"/>
      <c r="B34" s="495" t="s">
        <v>635</v>
      </c>
      <c r="C34" s="496">
        <v>2.0518400000000006E-2</v>
      </c>
      <c r="D34" s="216">
        <v>10369.550274499999</v>
      </c>
      <c r="E34" s="497">
        <v>0</v>
      </c>
      <c r="F34" s="497">
        <v>0</v>
      </c>
      <c r="G34" s="559">
        <v>1.2446800000000001E-2</v>
      </c>
      <c r="H34" s="498">
        <v>6235.7549739999995</v>
      </c>
      <c r="I34" s="499">
        <v>4.4081000000000016E-3</v>
      </c>
      <c r="J34" s="500">
        <v>2381.9200970000002</v>
      </c>
    </row>
    <row r="35" spans="1:13" ht="13.5" thickBot="1" x14ac:dyDescent="0.25">
      <c r="A35" s="217"/>
      <c r="B35" s="201" t="s">
        <v>820</v>
      </c>
      <c r="C35" s="501">
        <f t="shared" ref="C35:H35" si="5">SUM(C34)</f>
        <v>2.0518400000000006E-2</v>
      </c>
      <c r="D35" s="218">
        <f t="shared" si="5"/>
        <v>10369.550274499999</v>
      </c>
      <c r="E35" s="502">
        <f t="shared" si="5"/>
        <v>0</v>
      </c>
      <c r="F35" s="502">
        <f t="shared" si="5"/>
        <v>0</v>
      </c>
      <c r="G35" s="502">
        <f t="shared" si="5"/>
        <v>1.2446800000000001E-2</v>
      </c>
      <c r="H35" s="504">
        <f t="shared" si="5"/>
        <v>6235.7549739999995</v>
      </c>
      <c r="I35" s="503">
        <f>SUM(I34)</f>
        <v>4.4081000000000016E-3</v>
      </c>
      <c r="J35" s="505">
        <f>SUM(J34)</f>
        <v>2381.9200970000002</v>
      </c>
    </row>
    <row r="36" spans="1:13" x14ac:dyDescent="0.2">
      <c r="A36" s="219"/>
      <c r="B36" s="204"/>
      <c r="C36" s="220"/>
      <c r="D36" s="221"/>
      <c r="E36" s="222"/>
      <c r="F36" s="221"/>
      <c r="G36" s="220"/>
      <c r="H36" s="221"/>
      <c r="I36" s="220"/>
      <c r="J36" s="221"/>
    </row>
    <row r="37" spans="1:13" ht="15.75" x14ac:dyDescent="0.2">
      <c r="A37" s="202" t="s">
        <v>710</v>
      </c>
      <c r="B37" s="1298" t="s">
        <v>574</v>
      </c>
      <c r="C37" s="1299"/>
      <c r="D37" s="1299"/>
      <c r="E37" s="1299"/>
      <c r="F37" s="1299"/>
      <c r="G37" s="1299"/>
      <c r="H37" s="1299"/>
      <c r="I37" s="1299"/>
      <c r="J37" s="1299"/>
    </row>
    <row r="38" spans="1:13" ht="15.75" x14ac:dyDescent="0.2">
      <c r="A38" s="202"/>
      <c r="B38" s="203" t="s">
        <v>821</v>
      </c>
      <c r="C38" s="536"/>
      <c r="D38" s="536"/>
      <c r="E38" s="535"/>
      <c r="F38" s="535"/>
      <c r="G38" s="536"/>
      <c r="H38" s="536"/>
      <c r="I38" s="536"/>
      <c r="J38" s="536" t="s">
        <v>574</v>
      </c>
    </row>
    <row r="39" spans="1:13" x14ac:dyDescent="0.2">
      <c r="A39" s="202" t="s">
        <v>599</v>
      </c>
      <c r="B39" s="223" t="s">
        <v>486</v>
      </c>
      <c r="C39" s="138"/>
      <c r="D39" s="138"/>
      <c r="E39" s="214"/>
      <c r="F39" s="214"/>
      <c r="G39" s="138"/>
      <c r="H39" s="138"/>
      <c r="I39" s="138"/>
      <c r="J39" s="138"/>
    </row>
    <row r="40" spans="1:13" x14ac:dyDescent="0.2">
      <c r="A40" s="80">
        <v>1</v>
      </c>
      <c r="B40" s="94" t="s">
        <v>502</v>
      </c>
      <c r="C40" s="224">
        <v>3.0000000000000001E-5</v>
      </c>
      <c r="D40" s="225">
        <v>12.07</v>
      </c>
      <c r="E40" s="104">
        <v>6.4999999999999997E-4</v>
      </c>
      <c r="F40" s="97">
        <v>248.33</v>
      </c>
      <c r="G40" s="92">
        <v>0</v>
      </c>
      <c r="H40" s="92">
        <v>0</v>
      </c>
      <c r="I40" s="95">
        <v>0</v>
      </c>
      <c r="J40" s="95">
        <v>0</v>
      </c>
      <c r="K40" s="76" t="s">
        <v>574</v>
      </c>
      <c r="L40" s="91"/>
      <c r="M40" s="76" t="s">
        <v>574</v>
      </c>
    </row>
    <row r="41" spans="1:13" x14ac:dyDescent="0.2">
      <c r="A41" s="80">
        <v>2</v>
      </c>
      <c r="B41" s="94" t="s">
        <v>503</v>
      </c>
      <c r="C41" s="226">
        <v>5.9999999999999995E-4</v>
      </c>
      <c r="D41" s="225">
        <v>2.91</v>
      </c>
      <c r="E41" s="96">
        <v>6.2400000000000004E-2</v>
      </c>
      <c r="F41" s="97">
        <v>272.95999999999998</v>
      </c>
      <c r="G41" s="95">
        <v>0</v>
      </c>
      <c r="H41" s="92">
        <v>0</v>
      </c>
      <c r="I41" s="486">
        <v>0</v>
      </c>
      <c r="J41" s="506">
        <v>0</v>
      </c>
      <c r="L41" s="91"/>
    </row>
    <row r="42" spans="1:13" x14ac:dyDescent="0.2">
      <c r="A42" s="80">
        <v>3</v>
      </c>
      <c r="B42" s="94" t="s">
        <v>822</v>
      </c>
      <c r="C42" s="95">
        <v>0</v>
      </c>
      <c r="D42" s="95">
        <v>0</v>
      </c>
      <c r="E42" s="95">
        <v>0</v>
      </c>
      <c r="F42" s="556">
        <v>0</v>
      </c>
      <c r="G42" s="95">
        <v>0</v>
      </c>
      <c r="H42" s="92">
        <v>0</v>
      </c>
      <c r="I42" s="95">
        <v>0</v>
      </c>
      <c r="J42" s="95">
        <v>0</v>
      </c>
      <c r="L42" s="91"/>
    </row>
    <row r="43" spans="1:13" x14ac:dyDescent="0.2">
      <c r="A43" s="80">
        <v>4</v>
      </c>
      <c r="B43" s="94" t="s">
        <v>823</v>
      </c>
      <c r="C43" s="95">
        <v>0</v>
      </c>
      <c r="D43" s="95">
        <v>0</v>
      </c>
      <c r="E43" s="95">
        <v>0</v>
      </c>
      <c r="F43" s="556">
        <v>0</v>
      </c>
      <c r="G43" s="95">
        <v>0</v>
      </c>
      <c r="H43" s="95">
        <v>0</v>
      </c>
      <c r="I43" s="95">
        <v>0</v>
      </c>
      <c r="J43" s="95">
        <v>0</v>
      </c>
      <c r="L43" s="91"/>
    </row>
    <row r="44" spans="1:13" x14ac:dyDescent="0.2">
      <c r="A44" s="80"/>
      <c r="B44" s="94" t="s">
        <v>629</v>
      </c>
      <c r="C44" s="224">
        <v>7.7000000000000008E-6</v>
      </c>
      <c r="D44" s="225">
        <v>3.671821</v>
      </c>
      <c r="E44" s="95">
        <v>1.0000000000000001E-5</v>
      </c>
      <c r="F44" s="95">
        <v>1.0000000000000001E-5</v>
      </c>
      <c r="G44" s="92">
        <v>0</v>
      </c>
      <c r="H44" s="560">
        <v>0</v>
      </c>
      <c r="I44" s="486">
        <v>0</v>
      </c>
      <c r="J44" s="486">
        <v>0</v>
      </c>
      <c r="L44" s="91"/>
    </row>
    <row r="45" spans="1:13" x14ac:dyDescent="0.2">
      <c r="A45" s="80"/>
      <c r="B45" s="193" t="s">
        <v>600</v>
      </c>
      <c r="C45" s="227">
        <f t="shared" ref="C45:J45" si="6">SUM(C40:C44)</f>
        <v>6.3769999999999994E-4</v>
      </c>
      <c r="D45" s="228">
        <f t="shared" si="6"/>
        <v>18.651821000000002</v>
      </c>
      <c r="E45" s="229">
        <f t="shared" si="6"/>
        <v>6.3060000000000005E-2</v>
      </c>
      <c r="F45" s="101">
        <f t="shared" si="6"/>
        <v>521.29000999999994</v>
      </c>
      <c r="G45" s="231">
        <f t="shared" si="6"/>
        <v>0</v>
      </c>
      <c r="H45" s="561">
        <f t="shared" si="6"/>
        <v>0</v>
      </c>
      <c r="I45" s="231">
        <f t="shared" si="6"/>
        <v>0</v>
      </c>
      <c r="J45" s="231">
        <f t="shared" si="6"/>
        <v>0</v>
      </c>
      <c r="L45" s="91"/>
    </row>
    <row r="46" spans="1:13" ht="17.45" customHeight="1" x14ac:dyDescent="0.2">
      <c r="A46" s="205" t="s">
        <v>601</v>
      </c>
      <c r="B46" s="196" t="s">
        <v>602</v>
      </c>
      <c r="C46" s="95"/>
      <c r="D46" s="95"/>
      <c r="E46" s="96"/>
      <c r="F46" s="97"/>
      <c r="G46" s="95"/>
      <c r="H46" s="95"/>
      <c r="I46" s="486"/>
      <c r="J46" s="508"/>
      <c r="L46" s="91"/>
    </row>
    <row r="47" spans="1:13" x14ac:dyDescent="0.2">
      <c r="A47" s="80"/>
      <c r="B47" s="94" t="s">
        <v>505</v>
      </c>
      <c r="C47" s="95">
        <v>0</v>
      </c>
      <c r="D47" s="95">
        <v>0</v>
      </c>
      <c r="E47" s="556">
        <v>0</v>
      </c>
      <c r="F47" s="556">
        <v>0</v>
      </c>
      <c r="G47" s="95">
        <v>0</v>
      </c>
      <c r="H47" s="95">
        <v>0</v>
      </c>
      <c r="I47" s="95">
        <v>0</v>
      </c>
      <c r="J47" s="95">
        <v>0</v>
      </c>
      <c r="L47" s="91"/>
    </row>
    <row r="48" spans="1:13" x14ac:dyDescent="0.2">
      <c r="A48" s="80"/>
      <c r="B48" s="193" t="s">
        <v>814</v>
      </c>
      <c r="C48" s="230">
        <f t="shared" ref="C48:J48" si="7">SUM(C47)</f>
        <v>0</v>
      </c>
      <c r="D48" s="230">
        <f t="shared" si="7"/>
        <v>0</v>
      </c>
      <c r="E48" s="230">
        <f t="shared" si="7"/>
        <v>0</v>
      </c>
      <c r="F48" s="231">
        <f t="shared" si="7"/>
        <v>0</v>
      </c>
      <c r="G48" s="230">
        <f t="shared" si="7"/>
        <v>0</v>
      </c>
      <c r="H48" s="230">
        <f t="shared" si="7"/>
        <v>0</v>
      </c>
      <c r="I48" s="230">
        <f t="shared" si="7"/>
        <v>0</v>
      </c>
      <c r="J48" s="230">
        <f t="shared" si="7"/>
        <v>0</v>
      </c>
    </row>
    <row r="49" spans="1:12" ht="16.899999999999999" customHeight="1" x14ac:dyDescent="0.2">
      <c r="A49" s="205" t="s">
        <v>604</v>
      </c>
      <c r="B49" s="196" t="s">
        <v>824</v>
      </c>
      <c r="C49" s="95"/>
      <c r="D49" s="95"/>
      <c r="E49" s="98"/>
      <c r="F49" s="97"/>
      <c r="G49" s="95"/>
      <c r="H49" s="95"/>
      <c r="I49" s="486"/>
      <c r="J49" s="509"/>
    </row>
    <row r="50" spans="1:12" x14ac:dyDescent="0.2">
      <c r="A50" s="80">
        <v>1</v>
      </c>
      <c r="B50" s="94" t="s">
        <v>630</v>
      </c>
      <c r="C50" s="95">
        <v>0</v>
      </c>
      <c r="D50" s="95">
        <v>0</v>
      </c>
      <c r="E50" s="96">
        <v>0.01</v>
      </c>
      <c r="F50" s="99">
        <v>0.08</v>
      </c>
      <c r="G50" s="95">
        <v>0</v>
      </c>
      <c r="H50" s="95">
        <v>0</v>
      </c>
      <c r="I50" s="486">
        <v>0</v>
      </c>
      <c r="J50" s="510">
        <v>0</v>
      </c>
    </row>
    <row r="51" spans="1:12" x14ac:dyDescent="0.2">
      <c r="A51" s="80">
        <v>2</v>
      </c>
      <c r="B51" s="94" t="s">
        <v>631</v>
      </c>
      <c r="C51" s="511">
        <v>467.96999999999997</v>
      </c>
      <c r="D51" s="512">
        <v>1652.09934</v>
      </c>
      <c r="E51" s="97">
        <v>678.58</v>
      </c>
      <c r="F51" s="97">
        <v>2918.22</v>
      </c>
      <c r="G51" s="89">
        <v>16.48</v>
      </c>
      <c r="H51" s="484">
        <v>60.977804999999996</v>
      </c>
      <c r="I51" s="97">
        <v>4.54</v>
      </c>
      <c r="J51" s="484">
        <v>18.589535000000001</v>
      </c>
    </row>
    <row r="52" spans="1:12" x14ac:dyDescent="0.2">
      <c r="A52" s="80">
        <v>3</v>
      </c>
      <c r="B52" s="100" t="s">
        <v>510</v>
      </c>
      <c r="C52" s="95">
        <v>0</v>
      </c>
      <c r="D52" s="95">
        <v>0</v>
      </c>
      <c r="E52" s="97">
        <v>82.326750000000004</v>
      </c>
      <c r="F52" s="97">
        <v>987.72</v>
      </c>
      <c r="G52" s="92">
        <v>0</v>
      </c>
      <c r="H52" s="92">
        <v>0</v>
      </c>
      <c r="I52" s="486">
        <v>0</v>
      </c>
      <c r="J52" s="508">
        <v>0</v>
      </c>
    </row>
    <row r="53" spans="1:12" x14ac:dyDescent="0.2">
      <c r="A53" s="80">
        <v>4</v>
      </c>
      <c r="B53" s="100" t="s">
        <v>527</v>
      </c>
      <c r="C53" s="511">
        <v>125.17999999999999</v>
      </c>
      <c r="D53" s="513">
        <v>697.17683000000011</v>
      </c>
      <c r="E53" s="225">
        <v>79.42</v>
      </c>
      <c r="F53" s="225">
        <v>520.89</v>
      </c>
      <c r="G53" s="89">
        <v>15.82</v>
      </c>
      <c r="H53" s="89">
        <v>90.130970000000005</v>
      </c>
      <c r="I53" s="97">
        <v>13.17</v>
      </c>
      <c r="J53" s="484">
        <v>78.153090000000006</v>
      </c>
      <c r="K53" s="232"/>
    </row>
    <row r="54" spans="1:12" x14ac:dyDescent="0.2">
      <c r="A54" s="80"/>
      <c r="B54" s="189" t="s">
        <v>1099</v>
      </c>
      <c r="C54" s="95">
        <v>0</v>
      </c>
      <c r="D54" s="95">
        <v>0</v>
      </c>
      <c r="E54" s="225">
        <v>5.5658000000000003</v>
      </c>
      <c r="F54" s="225">
        <v>64.489999999999995</v>
      </c>
      <c r="G54" s="550">
        <v>0</v>
      </c>
      <c r="H54" s="550">
        <v>0</v>
      </c>
      <c r="I54" s="207"/>
      <c r="J54" s="477"/>
    </row>
    <row r="55" spans="1:12" x14ac:dyDescent="0.2">
      <c r="A55" s="80">
        <v>5</v>
      </c>
      <c r="B55" s="189" t="s">
        <v>632</v>
      </c>
      <c r="C55" s="511">
        <v>150.47975000000002</v>
      </c>
      <c r="D55" s="460">
        <v>1423.7491749999999</v>
      </c>
      <c r="E55" s="95">
        <v>0</v>
      </c>
      <c r="F55" s="95">
        <v>0</v>
      </c>
      <c r="G55" s="225">
        <v>13.0815</v>
      </c>
      <c r="H55" s="225">
        <v>123.513575</v>
      </c>
      <c r="I55" s="562">
        <v>0</v>
      </c>
      <c r="J55" s="562">
        <v>0</v>
      </c>
    </row>
    <row r="56" spans="1:12" x14ac:dyDescent="0.2">
      <c r="A56" s="80">
        <v>6</v>
      </c>
      <c r="B56" s="189" t="s">
        <v>825</v>
      </c>
      <c r="C56" s="509">
        <v>3.7939999999999996</v>
      </c>
      <c r="D56" s="512">
        <v>119.01214999999999</v>
      </c>
      <c r="E56" s="95">
        <v>0</v>
      </c>
      <c r="F56" s="95">
        <v>0</v>
      </c>
      <c r="G56" s="95">
        <v>1.583</v>
      </c>
      <c r="H56" s="225">
        <v>49.121029999999998</v>
      </c>
      <c r="I56" s="90">
        <v>1.8029999999999999</v>
      </c>
      <c r="J56" s="514">
        <v>57.03828</v>
      </c>
    </row>
    <row r="57" spans="1:12" x14ac:dyDescent="0.2">
      <c r="A57" s="80"/>
      <c r="B57" s="193" t="s">
        <v>606</v>
      </c>
      <c r="C57" s="494">
        <f t="shared" ref="C57:J57" si="8">SUM(C50:C56)</f>
        <v>747.42375000000004</v>
      </c>
      <c r="D57" s="515">
        <f t="shared" si="8"/>
        <v>3892.037495</v>
      </c>
      <c r="E57" s="494">
        <f t="shared" si="8"/>
        <v>845.90255000000002</v>
      </c>
      <c r="F57" s="515">
        <f t="shared" si="8"/>
        <v>4491.3999999999996</v>
      </c>
      <c r="G57" s="494">
        <f t="shared" si="8"/>
        <v>46.964499999999994</v>
      </c>
      <c r="H57" s="515">
        <f t="shared" si="8"/>
        <v>323.74338</v>
      </c>
      <c r="I57" s="494">
        <f t="shared" si="8"/>
        <v>19.513000000000002</v>
      </c>
      <c r="J57" s="515">
        <f t="shared" si="8"/>
        <v>153.78090500000002</v>
      </c>
    </row>
    <row r="58" spans="1:12" x14ac:dyDescent="0.2">
      <c r="A58" s="80" t="s">
        <v>607</v>
      </c>
      <c r="B58" s="204" t="s">
        <v>484</v>
      </c>
      <c r="C58" s="510"/>
      <c r="D58" s="512"/>
      <c r="E58" s="191"/>
      <c r="F58" s="191"/>
      <c r="G58" s="97"/>
      <c r="H58" s="97" t="s">
        <v>574</v>
      </c>
      <c r="I58" s="97"/>
      <c r="J58" s="484"/>
    </row>
    <row r="59" spans="1:12" ht="12.75" hidden="1" customHeight="1" x14ac:dyDescent="0.2">
      <c r="A59" s="80"/>
      <c r="B59" s="197" t="s">
        <v>826</v>
      </c>
      <c r="C59" s="99">
        <v>0.35470668499999997</v>
      </c>
      <c r="D59" s="99">
        <v>0.57201000000000002</v>
      </c>
      <c r="E59" s="95">
        <v>0</v>
      </c>
      <c r="F59" s="95">
        <v>0</v>
      </c>
      <c r="G59" s="90">
        <v>0</v>
      </c>
      <c r="H59" s="90">
        <v>0</v>
      </c>
      <c r="I59" s="486">
        <v>0</v>
      </c>
      <c r="J59" s="506">
        <v>0</v>
      </c>
    </row>
    <row r="60" spans="1:12" ht="12.75" hidden="1" customHeight="1" x14ac:dyDescent="0.2">
      <c r="A60" s="93" t="s">
        <v>633</v>
      </c>
      <c r="B60" s="1300" t="s">
        <v>115</v>
      </c>
      <c r="C60" s="1300"/>
      <c r="D60" s="1300"/>
      <c r="E60" s="1300"/>
      <c r="F60" s="1300"/>
      <c r="G60" s="1300"/>
      <c r="H60" s="1300"/>
      <c r="I60" s="1300"/>
      <c r="J60" s="1300"/>
    </row>
    <row r="61" spans="1:12" ht="12.75" hidden="1" customHeight="1" x14ac:dyDescent="0.2">
      <c r="A61" s="80">
        <v>1</v>
      </c>
      <c r="B61" s="102" t="s">
        <v>502</v>
      </c>
      <c r="C61" s="102"/>
      <c r="D61" s="102"/>
      <c r="E61" s="90" t="s">
        <v>275</v>
      </c>
      <c r="F61" s="90" t="s">
        <v>275</v>
      </c>
      <c r="G61" s="90" t="s">
        <v>275</v>
      </c>
      <c r="H61" s="90" t="s">
        <v>275</v>
      </c>
      <c r="I61" s="102"/>
      <c r="J61" s="102"/>
    </row>
    <row r="62" spans="1:12" ht="12.75" hidden="1" customHeight="1" x14ac:dyDescent="0.2">
      <c r="A62" s="80">
        <v>2</v>
      </c>
      <c r="B62" s="102" t="s">
        <v>503</v>
      </c>
      <c r="C62" s="102"/>
      <c r="D62" s="102"/>
      <c r="E62" s="90" t="s">
        <v>275</v>
      </c>
      <c r="F62" s="90" t="s">
        <v>275</v>
      </c>
      <c r="G62" s="90" t="s">
        <v>275</v>
      </c>
      <c r="H62" s="90" t="s">
        <v>275</v>
      </c>
      <c r="I62" s="102"/>
      <c r="J62" s="102"/>
    </row>
    <row r="63" spans="1:12" x14ac:dyDescent="0.2">
      <c r="A63" s="233"/>
      <c r="B63" s="103" t="s">
        <v>634</v>
      </c>
      <c r="C63" s="516"/>
      <c r="D63" s="516">
        <v>696.19</v>
      </c>
      <c r="E63" s="90" t="s">
        <v>275</v>
      </c>
      <c r="F63" s="90" t="s">
        <v>275</v>
      </c>
      <c r="G63" s="90" t="s">
        <v>275</v>
      </c>
      <c r="H63" s="90" t="s">
        <v>275</v>
      </c>
      <c r="I63" s="516"/>
      <c r="J63" s="516">
        <v>696.19</v>
      </c>
      <c r="L63" s="76" t="s">
        <v>574</v>
      </c>
    </row>
    <row r="64" spans="1:12" ht="18.600000000000001" customHeight="1" x14ac:dyDescent="0.2">
      <c r="A64" s="80"/>
      <c r="B64" s="193" t="s">
        <v>827</v>
      </c>
      <c r="C64" s="517">
        <f t="shared" ref="C64:J64" si="9">SUM(C59)</f>
        <v>0.35470668499999997</v>
      </c>
      <c r="D64" s="517">
        <f t="shared" si="9"/>
        <v>0.57201000000000002</v>
      </c>
      <c r="E64" s="518">
        <f t="shared" si="9"/>
        <v>0</v>
      </c>
      <c r="F64" s="518">
        <f t="shared" si="9"/>
        <v>0</v>
      </c>
      <c r="G64" s="517">
        <f t="shared" si="9"/>
        <v>0</v>
      </c>
      <c r="H64" s="517">
        <f t="shared" si="9"/>
        <v>0</v>
      </c>
      <c r="I64" s="518">
        <f t="shared" si="9"/>
        <v>0</v>
      </c>
      <c r="J64" s="518">
        <f t="shared" si="9"/>
        <v>0</v>
      </c>
    </row>
    <row r="65" spans="1:12" ht="15.6" customHeight="1" x14ac:dyDescent="0.2">
      <c r="A65" s="80"/>
      <c r="B65" s="209" t="s">
        <v>828</v>
      </c>
      <c r="C65" s="101">
        <f t="shared" ref="C65:J65" si="10">SUM(C45,C48,C57,C64)</f>
        <v>747.77909438500001</v>
      </c>
      <c r="D65" s="101">
        <f t="shared" si="10"/>
        <v>3911.2613259999998</v>
      </c>
      <c r="E65" s="101">
        <f t="shared" si="10"/>
        <v>845.96560999999997</v>
      </c>
      <c r="F65" s="101">
        <f t="shared" si="10"/>
        <v>5012.6900099999993</v>
      </c>
      <c r="G65" s="101">
        <f t="shared" si="10"/>
        <v>46.964499999999994</v>
      </c>
      <c r="H65" s="101">
        <f t="shared" si="10"/>
        <v>323.74338</v>
      </c>
      <c r="I65" s="101">
        <f t="shared" si="10"/>
        <v>19.513000000000002</v>
      </c>
      <c r="J65" s="101">
        <f t="shared" si="10"/>
        <v>153.78090500000002</v>
      </c>
    </row>
    <row r="66" spans="1:12" ht="15.75" x14ac:dyDescent="0.2">
      <c r="B66" s="563" t="s">
        <v>829</v>
      </c>
      <c r="C66" s="564"/>
      <c r="D66" s="564"/>
      <c r="E66" s="564"/>
      <c r="F66" s="564"/>
      <c r="G66" s="564"/>
      <c r="H66" s="564"/>
      <c r="I66" s="564"/>
      <c r="J66" s="564"/>
    </row>
    <row r="67" spans="1:12" x14ac:dyDescent="0.2">
      <c r="A67" s="565" t="s">
        <v>529</v>
      </c>
      <c r="B67" s="566" t="s">
        <v>486</v>
      </c>
      <c r="C67" s="82"/>
      <c r="D67" s="82"/>
      <c r="E67" s="82"/>
      <c r="F67" s="82"/>
      <c r="G67" s="82"/>
      <c r="H67" s="82"/>
      <c r="I67" s="567"/>
      <c r="J67" s="567"/>
      <c r="L67" s="76" t="s">
        <v>574</v>
      </c>
    </row>
    <row r="68" spans="1:12" x14ac:dyDescent="0.2">
      <c r="A68" s="205"/>
      <c r="B68" s="102" t="s">
        <v>502</v>
      </c>
      <c r="C68" s="568">
        <v>5.3890000000000006E-3</v>
      </c>
      <c r="D68" s="507">
        <v>2823.71</v>
      </c>
      <c r="E68" s="95">
        <v>0</v>
      </c>
      <c r="F68" s="95">
        <v>0</v>
      </c>
      <c r="G68" s="95">
        <v>0</v>
      </c>
      <c r="H68" s="95">
        <v>0</v>
      </c>
      <c r="I68" s="486">
        <v>5.3890000000000006E-3</v>
      </c>
      <c r="J68" s="460">
        <v>2823.71</v>
      </c>
    </row>
    <row r="69" spans="1:12" x14ac:dyDescent="0.2">
      <c r="A69" s="205"/>
      <c r="B69" s="569" t="s">
        <v>503</v>
      </c>
      <c r="C69" s="96">
        <v>6.4800000000000005E-3</v>
      </c>
      <c r="D69" s="97">
        <v>42.86</v>
      </c>
      <c r="E69" s="95">
        <v>0</v>
      </c>
      <c r="F69" s="95">
        <v>0</v>
      </c>
      <c r="G69" s="95">
        <v>0</v>
      </c>
      <c r="H69" s="95">
        <v>0</v>
      </c>
      <c r="I69" s="486">
        <v>6.4800000000000005E-3</v>
      </c>
      <c r="J69" s="511">
        <v>42.86</v>
      </c>
    </row>
    <row r="70" spans="1:12" x14ac:dyDescent="0.2">
      <c r="A70" s="205"/>
      <c r="B70" s="569" t="s">
        <v>822</v>
      </c>
      <c r="C70" s="96">
        <v>4.9862000000000004E-2</v>
      </c>
      <c r="D70" s="97">
        <v>275.37</v>
      </c>
      <c r="E70" s="95">
        <v>0</v>
      </c>
      <c r="F70" s="95">
        <v>0</v>
      </c>
      <c r="G70" s="95">
        <v>0</v>
      </c>
      <c r="H70" s="95">
        <v>6.94</v>
      </c>
      <c r="I70" s="486">
        <v>1.3856E-2</v>
      </c>
      <c r="J70" s="511">
        <v>90.91</v>
      </c>
    </row>
    <row r="71" spans="1:12" ht="15.75" customHeight="1" x14ac:dyDescent="0.2">
      <c r="A71" s="80"/>
      <c r="B71" s="197" t="s">
        <v>629</v>
      </c>
      <c r="C71" s="486">
        <v>0.3425145</v>
      </c>
      <c r="D71" s="460">
        <v>167588.672857</v>
      </c>
      <c r="E71" s="95">
        <v>0</v>
      </c>
      <c r="F71" s="95">
        <v>0</v>
      </c>
      <c r="G71" s="95">
        <v>0.15047949999999999</v>
      </c>
      <c r="H71" s="507">
        <v>72236.05</v>
      </c>
      <c r="I71" s="96">
        <v>0.13614480000000001</v>
      </c>
      <c r="J71" s="97">
        <v>68713.37</v>
      </c>
    </row>
    <row r="72" spans="1:12" ht="14.25" customHeight="1" thickBot="1" x14ac:dyDescent="0.25">
      <c r="A72" s="234"/>
      <c r="B72" s="235" t="s">
        <v>830</v>
      </c>
      <c r="C72" s="236">
        <f t="shared" ref="C72:J72" si="11">SUM(C68:C71)</f>
        <v>0.40424550000000004</v>
      </c>
      <c r="D72" s="237">
        <f t="shared" si="11"/>
        <v>170730.612857</v>
      </c>
      <c r="E72" s="238">
        <f t="shared" si="11"/>
        <v>0</v>
      </c>
      <c r="F72" s="238">
        <f t="shared" si="11"/>
        <v>0</v>
      </c>
      <c r="G72" s="519">
        <f t="shared" si="11"/>
        <v>0.15047949999999999</v>
      </c>
      <c r="H72" s="520">
        <f t="shared" si="11"/>
        <v>72242.990000000005</v>
      </c>
      <c r="I72" s="238">
        <f t="shared" si="11"/>
        <v>0.16186980000000001</v>
      </c>
      <c r="J72" s="520">
        <f t="shared" si="11"/>
        <v>71670.849999999991</v>
      </c>
    </row>
    <row r="73" spans="1:12" ht="14.25" customHeight="1" x14ac:dyDescent="0.2">
      <c r="A73" s="28" t="str">
        <f>'[2]64'!A12</f>
        <v>$ indicates as on August 31, 2020</v>
      </c>
      <c r="B73" s="570"/>
      <c r="C73" s="570"/>
      <c r="D73" s="570"/>
      <c r="E73" s="570"/>
      <c r="F73" s="107"/>
      <c r="G73" s="107"/>
      <c r="H73" s="107"/>
      <c r="I73" s="107"/>
      <c r="J73" s="107"/>
    </row>
    <row r="74" spans="1:12" x14ac:dyDescent="0.2">
      <c r="A74" s="537" t="s">
        <v>1100</v>
      </c>
      <c r="B74" s="1292" t="s">
        <v>1101</v>
      </c>
      <c r="C74" s="1292"/>
      <c r="D74" s="1292"/>
      <c r="E74" s="1292"/>
      <c r="F74" s="1292"/>
      <c r="G74" s="1292"/>
      <c r="H74" s="1292"/>
      <c r="I74" s="1292"/>
      <c r="J74" s="1292"/>
    </row>
    <row r="75" spans="1:12" x14ac:dyDescent="0.2">
      <c r="A75" s="108"/>
      <c r="B75" s="1240" t="s">
        <v>1102</v>
      </c>
      <c r="C75" s="1240"/>
      <c r="D75" s="1240"/>
      <c r="E75" s="1240"/>
      <c r="F75" s="1240"/>
      <c r="G75" s="1240"/>
      <c r="H75" s="1240"/>
      <c r="I75" s="1240"/>
      <c r="J75" s="1240"/>
    </row>
    <row r="76" spans="1:12" x14ac:dyDescent="0.2">
      <c r="A76" s="81" t="s">
        <v>638</v>
      </c>
      <c r="E76" s="109"/>
      <c r="F76" s="107"/>
      <c r="G76" s="107"/>
      <c r="H76" s="109"/>
      <c r="I76" s="109" t="s">
        <v>574</v>
      </c>
      <c r="J76" s="107" t="s">
        <v>574</v>
      </c>
    </row>
    <row r="77" spans="1:12" x14ac:dyDescent="0.2">
      <c r="C77" s="110"/>
      <c r="G77" s="110"/>
      <c r="I77" s="110"/>
    </row>
    <row r="78" spans="1:12" x14ac:dyDescent="0.2">
      <c r="C78" s="110"/>
      <c r="G78" s="110"/>
      <c r="I78" s="110"/>
    </row>
    <row r="80" spans="1:12" x14ac:dyDescent="0.2">
      <c r="H80" s="111"/>
      <c r="I80" s="112"/>
      <c r="J80" s="111"/>
    </row>
    <row r="81" spans="9:9" x14ac:dyDescent="0.2">
      <c r="I81" s="112"/>
    </row>
  </sheetData>
  <mergeCells count="11">
    <mergeCell ref="B74:J74"/>
    <mergeCell ref="B75:J75"/>
    <mergeCell ref="A2:A3"/>
    <mergeCell ref="B2:B3"/>
    <mergeCell ref="C2:D2"/>
    <mergeCell ref="E2:F2"/>
    <mergeCell ref="G2:H2"/>
    <mergeCell ref="B20:J20"/>
    <mergeCell ref="B37:J37"/>
    <mergeCell ref="I2:J2"/>
    <mergeCell ref="B60:J60"/>
  </mergeCells>
  <pageMargins left="0.78431372549019618" right="0.78431372549019618" top="0.98039215686274517" bottom="0.98039215686274517" header="0.50980392156862753" footer="0.50980392156862753"/>
  <pageSetup paperSize="9" scale="47" orientation="landscape" useFirstPageNumber="1"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G47"/>
  <sheetViews>
    <sheetView zoomScaleNormal="100" workbookViewId="0">
      <selection activeCell="C16" sqref="C16"/>
    </sheetView>
  </sheetViews>
  <sheetFormatPr defaultRowHeight="15" x14ac:dyDescent="0.2"/>
  <cols>
    <col min="1" max="1" width="55.5703125" style="895" customWidth="1"/>
    <col min="2" max="2" width="15" style="862" customWidth="1"/>
    <col min="3" max="3" width="12.140625" style="862" customWidth="1"/>
    <col min="4" max="4" width="13" style="862" customWidth="1"/>
    <col min="5" max="5" width="10.5703125" style="862" bestFit="1" customWidth="1"/>
    <col min="6" max="6" width="10.7109375" style="862" bestFit="1" customWidth="1"/>
    <col min="7" max="7" width="10.140625" style="862" bestFit="1" customWidth="1"/>
    <col min="8" max="16384" width="9.140625" style="862"/>
  </cols>
  <sheetData>
    <row r="1" spans="1:7" ht="15.75" x14ac:dyDescent="0.25">
      <c r="A1" s="859" t="s">
        <v>797</v>
      </c>
      <c r="B1" s="860"/>
      <c r="C1" s="860"/>
      <c r="D1" s="861"/>
      <c r="E1" s="1306"/>
      <c r="F1" s="1307"/>
    </row>
    <row r="2" spans="1:7" x14ac:dyDescent="0.25">
      <c r="A2" s="1308" t="s">
        <v>1161</v>
      </c>
      <c r="B2" s="1309"/>
      <c r="C2" s="1309"/>
      <c r="D2" s="1303"/>
      <c r="E2" s="1310" t="s">
        <v>760</v>
      </c>
      <c r="F2" s="1311"/>
    </row>
    <row r="3" spans="1:7" x14ac:dyDescent="0.2">
      <c r="A3" s="1312" t="s">
        <v>861</v>
      </c>
      <c r="B3" s="1309"/>
      <c r="C3" s="1309"/>
      <c r="D3" s="1303"/>
      <c r="E3" s="1304">
        <v>29.7</v>
      </c>
      <c r="F3" s="1305"/>
    </row>
    <row r="4" spans="1:7" x14ac:dyDescent="0.2">
      <c r="A4" s="1301" t="s">
        <v>1162</v>
      </c>
      <c r="B4" s="1302"/>
      <c r="C4" s="1302"/>
      <c r="D4" s="1303"/>
      <c r="E4" s="1304">
        <v>29.8</v>
      </c>
      <c r="F4" s="1305"/>
    </row>
    <row r="5" spans="1:7" ht="15.75" x14ac:dyDescent="0.2">
      <c r="A5" s="863" t="s">
        <v>761</v>
      </c>
      <c r="B5" s="864">
        <v>43922</v>
      </c>
      <c r="C5" s="864">
        <v>43952</v>
      </c>
      <c r="D5" s="864">
        <v>43983</v>
      </c>
      <c r="E5" s="864">
        <v>44013</v>
      </c>
      <c r="F5" s="864">
        <v>44044</v>
      </c>
    </row>
    <row r="6" spans="1:7" ht="15.75" x14ac:dyDescent="0.25">
      <c r="A6" s="865" t="s">
        <v>862</v>
      </c>
      <c r="B6" s="866">
        <v>3</v>
      </c>
      <c r="C6" s="866">
        <v>3</v>
      </c>
      <c r="D6" s="866">
        <v>3</v>
      </c>
      <c r="E6" s="866">
        <v>3</v>
      </c>
      <c r="F6" s="866">
        <v>3</v>
      </c>
    </row>
    <row r="7" spans="1:7" ht="15.75" x14ac:dyDescent="0.25">
      <c r="A7" s="867" t="s">
        <v>863</v>
      </c>
      <c r="B7" s="868">
        <v>4.4000000000000004</v>
      </c>
      <c r="C7" s="868">
        <v>4</v>
      </c>
      <c r="D7" s="868">
        <v>4</v>
      </c>
      <c r="E7" s="868">
        <v>4</v>
      </c>
      <c r="F7" s="868">
        <v>4</v>
      </c>
    </row>
    <row r="8" spans="1:7" ht="15.75" x14ac:dyDescent="0.25">
      <c r="A8" s="869" t="s">
        <v>928</v>
      </c>
      <c r="B8" s="870">
        <v>170217.93</v>
      </c>
      <c r="C8" s="870">
        <v>172315.82</v>
      </c>
      <c r="D8" s="870">
        <v>173153.64</v>
      </c>
      <c r="E8" s="870">
        <v>174906.73</v>
      </c>
      <c r="F8" s="870">
        <v>176478.74</v>
      </c>
      <c r="G8" s="871"/>
    </row>
    <row r="9" spans="1:7" ht="15.75" x14ac:dyDescent="0.25">
      <c r="A9" s="867" t="s">
        <v>929</v>
      </c>
      <c r="B9" s="870">
        <v>137106.85</v>
      </c>
      <c r="C9" s="870">
        <v>138305.25</v>
      </c>
      <c r="D9" s="870">
        <v>138671.14000000001</v>
      </c>
      <c r="E9" s="870">
        <v>140204.87</v>
      </c>
      <c r="F9" s="870">
        <v>141767.65</v>
      </c>
      <c r="G9" s="871"/>
    </row>
    <row r="10" spans="1:7" ht="15.75" x14ac:dyDescent="0.25">
      <c r="A10" s="872" t="s">
        <v>930</v>
      </c>
      <c r="B10" s="870">
        <v>102692.58</v>
      </c>
      <c r="C10" s="870">
        <v>102231.5</v>
      </c>
      <c r="D10" s="870">
        <v>102450.3</v>
      </c>
      <c r="E10" s="870">
        <v>102194.62</v>
      </c>
      <c r="F10" s="870">
        <v>102117.3</v>
      </c>
      <c r="G10" s="871"/>
    </row>
    <row r="11" spans="1:7" ht="15.75" x14ac:dyDescent="0.25">
      <c r="A11" s="873" t="s">
        <v>762</v>
      </c>
      <c r="B11" s="874"/>
      <c r="C11" s="874"/>
      <c r="D11" s="874"/>
      <c r="E11" s="874"/>
      <c r="F11" s="874"/>
    </row>
    <row r="12" spans="1:7" ht="15.75" x14ac:dyDescent="0.25">
      <c r="A12" s="875" t="s">
        <v>763</v>
      </c>
      <c r="B12" s="876">
        <v>4.09</v>
      </c>
      <c r="C12" s="876">
        <v>3.62</v>
      </c>
      <c r="D12" s="876">
        <v>3.54</v>
      </c>
      <c r="E12" s="876">
        <v>3.46</v>
      </c>
      <c r="F12" s="876">
        <v>3.43</v>
      </c>
    </row>
    <row r="13" spans="1:7" ht="15.75" x14ac:dyDescent="0.25">
      <c r="A13" s="875" t="s">
        <v>764</v>
      </c>
      <c r="B13" s="868">
        <v>3.73</v>
      </c>
      <c r="C13" s="868">
        <v>3.19</v>
      </c>
      <c r="D13" s="868">
        <v>3.19</v>
      </c>
      <c r="E13" s="868">
        <v>3.3</v>
      </c>
      <c r="F13" s="868">
        <v>3.24</v>
      </c>
    </row>
    <row r="14" spans="1:7" ht="15.75" x14ac:dyDescent="0.25">
      <c r="A14" s="875" t="s">
        <v>864</v>
      </c>
      <c r="B14" s="877" t="s">
        <v>765</v>
      </c>
      <c r="C14" s="877" t="s">
        <v>765</v>
      </c>
      <c r="D14" s="877" t="s">
        <v>831</v>
      </c>
      <c r="E14" s="877" t="s">
        <v>831</v>
      </c>
      <c r="F14" s="877" t="s">
        <v>831</v>
      </c>
    </row>
    <row r="15" spans="1:7" ht="15.75" x14ac:dyDescent="0.25">
      <c r="A15" s="878" t="s">
        <v>766</v>
      </c>
      <c r="B15" s="868" t="s">
        <v>767</v>
      </c>
      <c r="C15" s="868" t="s">
        <v>768</v>
      </c>
      <c r="D15" s="868" t="s">
        <v>832</v>
      </c>
      <c r="E15" s="868" t="s">
        <v>1060</v>
      </c>
      <c r="F15" s="868" t="s">
        <v>1163</v>
      </c>
    </row>
    <row r="16" spans="1:7" ht="15.75" x14ac:dyDescent="0.25">
      <c r="A16" s="873" t="s">
        <v>798</v>
      </c>
      <c r="B16" s="874"/>
      <c r="C16" s="874"/>
      <c r="D16" s="874"/>
      <c r="E16" s="874"/>
      <c r="F16" s="874"/>
    </row>
    <row r="17" spans="1:6" ht="15.75" x14ac:dyDescent="0.25">
      <c r="A17" s="879" t="s">
        <v>769</v>
      </c>
      <c r="B17" s="880">
        <v>950278.55999999994</v>
      </c>
      <c r="C17" s="880">
        <v>1065475.47</v>
      </c>
      <c r="D17" s="880">
        <v>1460873.4239999999</v>
      </c>
      <c r="E17" s="880">
        <v>1428613.7250000001</v>
      </c>
      <c r="F17" s="880">
        <v>1428613.7250000001</v>
      </c>
    </row>
    <row r="18" spans="1:6" ht="15.75" x14ac:dyDescent="0.25">
      <c r="A18" s="881" t="s">
        <v>770</v>
      </c>
      <c r="B18" s="880">
        <v>12941620.82</v>
      </c>
      <c r="C18" s="880">
        <v>12706528.939999999</v>
      </c>
      <c r="D18" s="880">
        <v>13915689.83</v>
      </c>
      <c r="E18" s="880">
        <v>14739115.83</v>
      </c>
      <c r="F18" s="880">
        <v>14739115.83</v>
      </c>
    </row>
    <row r="19" spans="1:6" ht="15.75" x14ac:dyDescent="0.25">
      <c r="A19" s="881" t="s">
        <v>771</v>
      </c>
      <c r="B19" s="880">
        <v>12738625.880000001</v>
      </c>
      <c r="C19" s="880">
        <v>12516959.59</v>
      </c>
      <c r="D19" s="880">
        <v>13804601.48</v>
      </c>
      <c r="E19" s="880">
        <v>14629658.609999999</v>
      </c>
      <c r="F19" s="880">
        <v>14629658.609999999</v>
      </c>
    </row>
    <row r="20" spans="1:6" ht="15.75" x14ac:dyDescent="0.25">
      <c r="A20" s="882" t="s">
        <v>772</v>
      </c>
      <c r="B20" s="870">
        <v>-6884</v>
      </c>
      <c r="C20" s="870">
        <v>14569</v>
      </c>
      <c r="D20" s="870">
        <v>21832</v>
      </c>
      <c r="E20" s="870">
        <v>7563</v>
      </c>
      <c r="F20" s="870">
        <v>7563</v>
      </c>
    </row>
    <row r="21" spans="1:6" ht="15.75" x14ac:dyDescent="0.25">
      <c r="A21" s="873" t="s">
        <v>773</v>
      </c>
      <c r="B21" s="874"/>
      <c r="C21" s="874"/>
      <c r="D21" s="874"/>
      <c r="E21" s="874"/>
      <c r="F21" s="874"/>
    </row>
    <row r="22" spans="1:6" ht="15.75" x14ac:dyDescent="0.25">
      <c r="A22" s="879" t="s">
        <v>774</v>
      </c>
      <c r="B22" s="880">
        <v>481078</v>
      </c>
      <c r="C22" s="880">
        <v>493480</v>
      </c>
      <c r="D22" s="880">
        <v>506838</v>
      </c>
      <c r="E22" s="880">
        <v>534568</v>
      </c>
      <c r="F22" s="880">
        <v>542013</v>
      </c>
    </row>
    <row r="23" spans="1:6" ht="15.75" x14ac:dyDescent="0.25">
      <c r="A23" s="881" t="s">
        <v>775</v>
      </c>
      <c r="B23" s="877">
        <v>75.114999999999995</v>
      </c>
      <c r="C23" s="877">
        <v>75.64</v>
      </c>
      <c r="D23" s="877">
        <v>75.527000000000001</v>
      </c>
      <c r="E23" s="877">
        <v>74.77</v>
      </c>
      <c r="F23" s="877">
        <v>73.349999999999994</v>
      </c>
    </row>
    <row r="24" spans="1:6" ht="15.75" x14ac:dyDescent="0.25">
      <c r="A24" s="881" t="s">
        <v>776</v>
      </c>
      <c r="B24" s="877">
        <v>81.617000000000004</v>
      </c>
      <c r="C24" s="877">
        <v>83.91</v>
      </c>
      <c r="D24" s="877">
        <v>84.665800000000004</v>
      </c>
      <c r="E24" s="877">
        <v>88.87</v>
      </c>
      <c r="F24" s="877">
        <v>87.07</v>
      </c>
    </row>
    <row r="25" spans="1:6" ht="15.75" x14ac:dyDescent="0.25">
      <c r="A25" s="882" t="s">
        <v>777</v>
      </c>
      <c r="B25" s="868">
        <v>4.13</v>
      </c>
      <c r="C25" s="868">
        <v>3.73</v>
      </c>
      <c r="D25" s="868">
        <v>3.82</v>
      </c>
      <c r="E25" s="868">
        <v>3.8</v>
      </c>
      <c r="F25" s="868">
        <v>4.01</v>
      </c>
    </row>
    <row r="26" spans="1:6" ht="15.75" x14ac:dyDescent="0.25">
      <c r="A26" s="873" t="s">
        <v>778</v>
      </c>
      <c r="B26" s="874"/>
      <c r="C26" s="874"/>
      <c r="D26" s="874"/>
      <c r="E26" s="874"/>
      <c r="F26" s="874"/>
    </row>
    <row r="27" spans="1:6" ht="16.5" customHeight="1" x14ac:dyDescent="0.25">
      <c r="A27" s="879" t="s">
        <v>931</v>
      </c>
      <c r="B27" s="870" t="s">
        <v>779</v>
      </c>
      <c r="C27" s="870" t="s">
        <v>780</v>
      </c>
      <c r="D27" s="870" t="s">
        <v>1059</v>
      </c>
      <c r="E27" s="870" t="s">
        <v>1058</v>
      </c>
      <c r="F27" s="870" t="s">
        <v>1164</v>
      </c>
    </row>
    <row r="28" spans="1:6" ht="15.75" x14ac:dyDescent="0.25">
      <c r="A28" s="881" t="s">
        <v>781</v>
      </c>
      <c r="B28" s="877" t="s">
        <v>782</v>
      </c>
      <c r="C28" s="877">
        <v>117.5</v>
      </c>
      <c r="D28" s="877">
        <v>119.3</v>
      </c>
      <c r="E28" s="877">
        <v>120.6</v>
      </c>
      <c r="F28" s="877">
        <v>119.3</v>
      </c>
    </row>
    <row r="29" spans="1:6" ht="15.75" x14ac:dyDescent="0.25">
      <c r="A29" s="881" t="s">
        <v>783</v>
      </c>
      <c r="B29" s="877">
        <v>151.6</v>
      </c>
      <c r="C29" s="877">
        <v>150.9</v>
      </c>
      <c r="D29" s="877">
        <v>151.80000000000001</v>
      </c>
      <c r="E29" s="877">
        <v>154.19999999999999</v>
      </c>
      <c r="F29" s="877">
        <v>154.69999999999999</v>
      </c>
    </row>
    <row r="30" spans="1:6" ht="15.75" x14ac:dyDescent="0.25">
      <c r="A30" s="873" t="s">
        <v>1165</v>
      </c>
      <c r="B30" s="874"/>
      <c r="C30" s="874"/>
      <c r="D30" s="874"/>
      <c r="E30" s="874"/>
      <c r="F30" s="874"/>
    </row>
    <row r="31" spans="1:6" ht="15.75" x14ac:dyDescent="0.25">
      <c r="A31" s="879" t="s">
        <v>784</v>
      </c>
      <c r="B31" s="877">
        <v>53.6</v>
      </c>
      <c r="C31" s="877">
        <v>89.5</v>
      </c>
      <c r="D31" s="877">
        <v>108.9</v>
      </c>
      <c r="E31" s="877">
        <v>118.1</v>
      </c>
      <c r="F31" s="877" t="s">
        <v>596</v>
      </c>
    </row>
    <row r="32" spans="1:6" ht="15.75" x14ac:dyDescent="0.25">
      <c r="A32" s="881" t="s">
        <v>785</v>
      </c>
      <c r="B32" s="877">
        <v>78.7</v>
      </c>
      <c r="C32" s="877">
        <v>87.5</v>
      </c>
      <c r="D32" s="877">
        <v>85.4</v>
      </c>
      <c r="E32" s="877">
        <v>87.2</v>
      </c>
      <c r="F32" s="877" t="s">
        <v>596</v>
      </c>
    </row>
    <row r="33" spans="1:6" ht="15.75" x14ac:dyDescent="0.25">
      <c r="A33" s="881" t="s">
        <v>786</v>
      </c>
      <c r="B33" s="877">
        <v>45.1</v>
      </c>
      <c r="C33" s="877">
        <v>83.6</v>
      </c>
      <c r="D33" s="877">
        <v>108.4</v>
      </c>
      <c r="E33" s="877">
        <v>118.8</v>
      </c>
      <c r="F33" s="877" t="s">
        <v>596</v>
      </c>
    </row>
    <row r="34" spans="1:6" ht="15.75" x14ac:dyDescent="0.25">
      <c r="A34" s="882" t="s">
        <v>787</v>
      </c>
      <c r="B34" s="877">
        <v>125.5</v>
      </c>
      <c r="C34" s="877">
        <v>150.6</v>
      </c>
      <c r="D34" s="877">
        <v>156.19999999999999</v>
      </c>
      <c r="E34" s="877">
        <v>166.3</v>
      </c>
      <c r="F34" s="877" t="s">
        <v>596</v>
      </c>
    </row>
    <row r="35" spans="1:6" ht="15.75" x14ac:dyDescent="0.25">
      <c r="A35" s="873" t="s">
        <v>788</v>
      </c>
      <c r="B35" s="874"/>
      <c r="C35" s="874"/>
      <c r="D35" s="874"/>
      <c r="E35" s="874"/>
      <c r="F35" s="874"/>
    </row>
    <row r="36" spans="1:6" ht="15.75" x14ac:dyDescent="0.2">
      <c r="A36" s="883" t="s">
        <v>789</v>
      </c>
      <c r="B36" s="884">
        <v>10356.120000000001</v>
      </c>
      <c r="C36" s="884">
        <v>19054.48</v>
      </c>
      <c r="D36" s="884">
        <v>21907.55</v>
      </c>
      <c r="E36" s="884">
        <v>23642.85</v>
      </c>
      <c r="F36" s="884">
        <v>22700</v>
      </c>
    </row>
    <row r="37" spans="1:6" ht="15.75" x14ac:dyDescent="0.2">
      <c r="A37" s="885" t="s">
        <v>790</v>
      </c>
      <c r="B37" s="886">
        <v>17121.07</v>
      </c>
      <c r="C37" s="886">
        <v>22201.68</v>
      </c>
      <c r="D37" s="886">
        <v>21114.38</v>
      </c>
      <c r="E37" s="886">
        <v>28469.11</v>
      </c>
      <c r="F37" s="886">
        <v>29470</v>
      </c>
    </row>
    <row r="38" spans="1:6" ht="15.75" x14ac:dyDescent="0.2">
      <c r="A38" s="887" t="s">
        <v>791</v>
      </c>
      <c r="B38" s="888">
        <v>-6764.9499999999989</v>
      </c>
      <c r="C38" s="888">
        <v>-3147.2000000000007</v>
      </c>
      <c r="D38" s="888">
        <v>793.16999999999825</v>
      </c>
      <c r="E38" s="888">
        <v>-4826.260000000002</v>
      </c>
      <c r="F38" s="888">
        <f>F36-F37</f>
        <v>-6770</v>
      </c>
    </row>
    <row r="39" spans="1:6" ht="12.75" x14ac:dyDescent="0.2">
      <c r="A39" s="1314" t="s">
        <v>792</v>
      </c>
      <c r="B39" s="1314"/>
      <c r="C39" s="1314"/>
      <c r="D39" s="1314"/>
      <c r="E39" s="889"/>
      <c r="F39" s="889"/>
    </row>
    <row r="40" spans="1:6" ht="12.75" x14ac:dyDescent="0.2">
      <c r="A40" s="1313" t="s">
        <v>793</v>
      </c>
      <c r="B40" s="1313"/>
      <c r="C40" s="1313"/>
      <c r="D40" s="1313"/>
      <c r="E40" s="1313"/>
      <c r="F40" s="1313"/>
    </row>
    <row r="41" spans="1:6" ht="15.75" x14ac:dyDescent="0.2">
      <c r="A41" s="890" t="s">
        <v>530</v>
      </c>
      <c r="B41" s="891"/>
      <c r="C41" s="891"/>
      <c r="D41" s="891"/>
      <c r="E41" s="891"/>
      <c r="F41" s="891"/>
    </row>
    <row r="42" spans="1:6" ht="12.75" x14ac:dyDescent="0.2">
      <c r="A42" s="1313" t="s">
        <v>794</v>
      </c>
      <c r="B42" s="1313"/>
      <c r="C42" s="1313"/>
      <c r="D42" s="1313"/>
      <c r="E42" s="1313"/>
      <c r="F42" s="1313"/>
    </row>
    <row r="43" spans="1:6" ht="12.75" x14ac:dyDescent="0.2">
      <c r="A43" s="1313" t="s">
        <v>795</v>
      </c>
      <c r="B43" s="1313"/>
      <c r="C43" s="1313"/>
      <c r="D43" s="1313"/>
      <c r="E43" s="1313"/>
      <c r="F43" s="1313"/>
    </row>
    <row r="44" spans="1:6" ht="12.75" x14ac:dyDescent="0.2">
      <c r="A44" s="1313" t="s">
        <v>1061</v>
      </c>
      <c r="B44" s="1313"/>
      <c r="C44" s="1313"/>
      <c r="D44" s="1313"/>
      <c r="E44" s="1313"/>
      <c r="F44" s="1313"/>
    </row>
    <row r="45" spans="1:6" ht="12.75" x14ac:dyDescent="0.2">
      <c r="A45" s="1313" t="s">
        <v>531</v>
      </c>
      <c r="B45" s="1313"/>
      <c r="C45" s="1313"/>
      <c r="D45" s="1313"/>
      <c r="E45" s="1313"/>
      <c r="F45" s="1313"/>
    </row>
    <row r="46" spans="1:6" ht="12.75" x14ac:dyDescent="0.2">
      <c r="A46" s="1313" t="s">
        <v>796</v>
      </c>
      <c r="B46" s="1313"/>
      <c r="C46" s="1313"/>
      <c r="D46" s="1313"/>
      <c r="E46" s="1313"/>
      <c r="F46" s="1313"/>
    </row>
    <row r="47" spans="1:6" ht="15.75" x14ac:dyDescent="0.2">
      <c r="A47" s="892" t="s">
        <v>532</v>
      </c>
      <c r="B47" s="893"/>
      <c r="C47" s="893"/>
      <c r="D47" s="894"/>
      <c r="E47" s="894"/>
      <c r="F47" s="894"/>
    </row>
  </sheetData>
  <mergeCells count="14">
    <mergeCell ref="A46:F46"/>
    <mergeCell ref="A39:D39"/>
    <mergeCell ref="A40:F40"/>
    <mergeCell ref="A42:F42"/>
    <mergeCell ref="A43:F43"/>
    <mergeCell ref="A44:F44"/>
    <mergeCell ref="A45:F45"/>
    <mergeCell ref="A4:D4"/>
    <mergeCell ref="E4:F4"/>
    <mergeCell ref="E1:F1"/>
    <mergeCell ref="A2:D2"/>
    <mergeCell ref="E2:F2"/>
    <mergeCell ref="A3:D3"/>
    <mergeCell ref="E3:F3"/>
  </mergeCells>
  <hyperlinks>
    <hyperlink ref="A13" location="_edn3" display="_edn3"/>
  </hyperlinks>
  <pageMargins left="0.78431372549019618" right="0.78431372549019618" top="0.98039215686274517" bottom="0.98039215686274517" header="0.50980392156862753" footer="0.50980392156862753"/>
  <pageSetup paperSize="9" scale="74"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31"/>
  <sheetViews>
    <sheetView zoomScaleNormal="100" workbookViewId="0">
      <selection activeCell="J15" sqref="J15"/>
    </sheetView>
  </sheetViews>
  <sheetFormatPr defaultRowHeight="15" x14ac:dyDescent="0.25"/>
  <cols>
    <col min="1" max="1" width="31.5703125" style="628" customWidth="1"/>
    <col min="2" max="2" width="9.7109375" style="628" customWidth="1"/>
    <col min="3" max="3" width="10.7109375" style="628" customWidth="1"/>
    <col min="4" max="4" width="9.7109375" style="628" customWidth="1"/>
    <col min="5" max="6" width="10.7109375" style="628" customWidth="1"/>
    <col min="7" max="7" width="9.42578125" style="628" customWidth="1"/>
    <col min="8" max="16384" width="9.140625" style="628"/>
  </cols>
  <sheetData>
    <row r="1" spans="1:7" ht="18.75" customHeight="1" x14ac:dyDescent="0.25">
      <c r="A1" s="952" t="s">
        <v>647</v>
      </c>
      <c r="B1" s="952"/>
      <c r="C1" s="952"/>
      <c r="D1" s="952"/>
      <c r="E1" s="952"/>
      <c r="F1" s="952"/>
      <c r="G1" s="952"/>
    </row>
    <row r="2" spans="1:7" s="658" customFormat="1" ht="13.5" customHeight="1" x14ac:dyDescent="0.25">
      <c r="A2" s="953" t="s">
        <v>89</v>
      </c>
      <c r="B2" s="954" t="s">
        <v>72</v>
      </c>
      <c r="C2" s="954"/>
      <c r="D2" s="954" t="s">
        <v>75</v>
      </c>
      <c r="E2" s="954"/>
      <c r="F2" s="955">
        <v>44044</v>
      </c>
      <c r="G2" s="955"/>
    </row>
    <row r="3" spans="1:7" s="658" customFormat="1" ht="30" x14ac:dyDescent="0.2">
      <c r="A3" s="953"/>
      <c r="B3" s="659" t="s">
        <v>84</v>
      </c>
      <c r="C3" s="659" t="s">
        <v>648</v>
      </c>
      <c r="D3" s="659" t="s">
        <v>84</v>
      </c>
      <c r="E3" s="659" t="s">
        <v>648</v>
      </c>
      <c r="F3" s="659" t="s">
        <v>84</v>
      </c>
      <c r="G3" s="659" t="s">
        <v>644</v>
      </c>
    </row>
    <row r="4" spans="1:7" s="658" customFormat="1" x14ac:dyDescent="0.2">
      <c r="A4" s="660" t="s">
        <v>649</v>
      </c>
      <c r="B4" s="661">
        <v>0</v>
      </c>
      <c r="C4" s="661">
        <v>0</v>
      </c>
      <c r="D4" s="661">
        <v>0</v>
      </c>
      <c r="E4" s="661">
        <v>0</v>
      </c>
      <c r="F4" s="661">
        <v>0</v>
      </c>
      <c r="G4" s="661">
        <v>0</v>
      </c>
    </row>
    <row r="5" spans="1:7" s="646" customFormat="1" x14ac:dyDescent="0.2">
      <c r="A5" s="660" t="s">
        <v>650</v>
      </c>
      <c r="B5" s="661">
        <v>0</v>
      </c>
      <c r="C5" s="661">
        <v>0</v>
      </c>
      <c r="D5" s="661">
        <v>0</v>
      </c>
      <c r="E5" s="661">
        <v>0</v>
      </c>
      <c r="F5" s="661">
        <v>0</v>
      </c>
      <c r="G5" s="661">
        <v>0</v>
      </c>
    </row>
    <row r="6" spans="1:7" s="646" customFormat="1" x14ac:dyDescent="0.25">
      <c r="A6" s="660" t="s">
        <v>1141</v>
      </c>
      <c r="B6" s="661">
        <v>0</v>
      </c>
      <c r="C6" s="661">
        <v>0</v>
      </c>
      <c r="D6" s="661">
        <v>1</v>
      </c>
      <c r="E6" s="639">
        <v>15000</v>
      </c>
      <c r="F6" s="661">
        <v>0</v>
      </c>
      <c r="G6" s="661">
        <v>0</v>
      </c>
    </row>
    <row r="7" spans="1:7" s="646" customFormat="1" x14ac:dyDescent="0.25">
      <c r="A7" s="660" t="s">
        <v>651</v>
      </c>
      <c r="B7" s="661">
        <v>0</v>
      </c>
      <c r="C7" s="661">
        <v>0</v>
      </c>
      <c r="D7" s="661">
        <v>1</v>
      </c>
      <c r="E7" s="661">
        <v>6.9</v>
      </c>
      <c r="F7" s="661">
        <v>1</v>
      </c>
      <c r="G7" s="639">
        <v>6.9</v>
      </c>
    </row>
    <row r="8" spans="1:7" s="646" customFormat="1" x14ac:dyDescent="0.25">
      <c r="A8" s="660" t="s">
        <v>652</v>
      </c>
      <c r="B8" s="661">
        <v>3</v>
      </c>
      <c r="C8" s="639">
        <v>141.13588200000001</v>
      </c>
      <c r="D8" s="661">
        <v>1</v>
      </c>
      <c r="E8" s="639">
        <v>496.25</v>
      </c>
      <c r="F8" s="661">
        <v>0</v>
      </c>
      <c r="G8" s="661">
        <v>0</v>
      </c>
    </row>
    <row r="9" spans="1:7" s="646" customFormat="1" x14ac:dyDescent="0.25">
      <c r="A9" s="660" t="s">
        <v>653</v>
      </c>
      <c r="B9" s="661">
        <v>2</v>
      </c>
      <c r="C9" s="639">
        <v>81.78</v>
      </c>
      <c r="D9" s="661">
        <v>3</v>
      </c>
      <c r="E9" s="526">
        <v>482.56</v>
      </c>
      <c r="F9" s="661">
        <v>1</v>
      </c>
      <c r="G9" s="639">
        <v>79.53</v>
      </c>
    </row>
    <row r="10" spans="1:7" s="646" customFormat="1" x14ac:dyDescent="0.25">
      <c r="A10" s="660" t="s">
        <v>654</v>
      </c>
      <c r="B10" s="661">
        <v>2</v>
      </c>
      <c r="C10" s="639">
        <v>1347.19</v>
      </c>
      <c r="D10" s="661">
        <v>0</v>
      </c>
      <c r="E10" s="661">
        <v>0</v>
      </c>
      <c r="F10" s="661">
        <v>0</v>
      </c>
      <c r="G10" s="661">
        <v>0</v>
      </c>
    </row>
    <row r="11" spans="1:7" s="646" customFormat="1" x14ac:dyDescent="0.25">
      <c r="A11" s="660" t="s">
        <v>655</v>
      </c>
      <c r="B11" s="661">
        <v>2</v>
      </c>
      <c r="C11" s="639">
        <v>489.32</v>
      </c>
      <c r="D11" s="661">
        <v>1</v>
      </c>
      <c r="E11" s="526">
        <v>10.51</v>
      </c>
      <c r="F11" s="661">
        <v>0</v>
      </c>
      <c r="G11" s="661">
        <v>0</v>
      </c>
    </row>
    <row r="12" spans="1:7" s="646" customFormat="1" x14ac:dyDescent="0.25">
      <c r="A12" s="660" t="s">
        <v>656</v>
      </c>
      <c r="B12" s="661">
        <v>1</v>
      </c>
      <c r="C12" s="639">
        <v>2.27</v>
      </c>
      <c r="D12" s="661">
        <v>1</v>
      </c>
      <c r="E12" s="661">
        <v>299.79000000000002</v>
      </c>
      <c r="F12" s="661">
        <v>1</v>
      </c>
      <c r="G12" s="639">
        <v>299.79000000000002</v>
      </c>
    </row>
    <row r="13" spans="1:7" s="646" customFormat="1" x14ac:dyDescent="0.25">
      <c r="A13" s="660" t="s">
        <v>657</v>
      </c>
      <c r="B13" s="661">
        <v>0</v>
      </c>
      <c r="C13" s="639">
        <v>0</v>
      </c>
      <c r="D13" s="661">
        <v>0</v>
      </c>
      <c r="E13" s="661">
        <v>0</v>
      </c>
      <c r="F13" s="661">
        <v>0</v>
      </c>
      <c r="G13" s="661">
        <v>0</v>
      </c>
    </row>
    <row r="14" spans="1:7" s="646" customFormat="1" x14ac:dyDescent="0.25">
      <c r="A14" s="660" t="s">
        <v>658</v>
      </c>
      <c r="B14" s="661">
        <v>0</v>
      </c>
      <c r="C14" s="639">
        <v>0</v>
      </c>
      <c r="D14" s="661">
        <v>0</v>
      </c>
      <c r="E14" s="661">
        <v>0</v>
      </c>
      <c r="F14" s="661">
        <v>0</v>
      </c>
      <c r="G14" s="661">
        <v>0</v>
      </c>
    </row>
    <row r="15" spans="1:7" s="646" customFormat="1" x14ac:dyDescent="0.25">
      <c r="A15" s="660" t="s">
        <v>659</v>
      </c>
      <c r="B15" s="661">
        <v>3</v>
      </c>
      <c r="C15" s="639">
        <v>1267.02</v>
      </c>
      <c r="D15" s="661">
        <v>0</v>
      </c>
      <c r="E15" s="661">
        <v>0</v>
      </c>
      <c r="F15" s="661">
        <v>0</v>
      </c>
      <c r="G15" s="661">
        <v>0</v>
      </c>
    </row>
    <row r="16" spans="1:7" s="646" customFormat="1" x14ac:dyDescent="0.25">
      <c r="A16" s="660" t="s">
        <v>660</v>
      </c>
      <c r="B16" s="661">
        <v>1</v>
      </c>
      <c r="C16" s="639">
        <v>3.6</v>
      </c>
      <c r="D16" s="661">
        <v>0</v>
      </c>
      <c r="E16" s="661">
        <v>0</v>
      </c>
      <c r="F16" s="661">
        <v>0</v>
      </c>
      <c r="G16" s="661">
        <v>0</v>
      </c>
    </row>
    <row r="17" spans="1:7" s="646" customFormat="1" x14ac:dyDescent="0.25">
      <c r="A17" s="660" t="s">
        <v>661</v>
      </c>
      <c r="B17" s="661">
        <v>0</v>
      </c>
      <c r="C17" s="639">
        <v>0</v>
      </c>
      <c r="D17" s="661">
        <v>1</v>
      </c>
      <c r="E17" s="526">
        <v>4.0199999999999996</v>
      </c>
      <c r="F17" s="661">
        <v>0</v>
      </c>
      <c r="G17" s="661">
        <v>0</v>
      </c>
    </row>
    <row r="18" spans="1:7" s="646" customFormat="1" x14ac:dyDescent="0.25">
      <c r="A18" s="660" t="s">
        <v>670</v>
      </c>
      <c r="B18" s="661">
        <v>4</v>
      </c>
      <c r="C18" s="639">
        <v>87.06</v>
      </c>
      <c r="D18" s="661">
        <v>4</v>
      </c>
      <c r="E18" s="662">
        <v>4705.2700000000004</v>
      </c>
      <c r="F18" s="661">
        <v>3</v>
      </c>
      <c r="G18" s="639">
        <v>4696.99</v>
      </c>
    </row>
    <row r="19" spans="1:7" s="646" customFormat="1" x14ac:dyDescent="0.25">
      <c r="A19" s="660" t="s">
        <v>667</v>
      </c>
      <c r="B19" s="661">
        <v>0</v>
      </c>
      <c r="C19" s="639">
        <v>0</v>
      </c>
      <c r="D19" s="639">
        <v>1</v>
      </c>
      <c r="E19" s="639">
        <v>4.55</v>
      </c>
      <c r="F19" s="661">
        <v>1</v>
      </c>
      <c r="G19" s="639">
        <v>4.55</v>
      </c>
    </row>
    <row r="20" spans="1:7" s="646" customFormat="1" x14ac:dyDescent="0.25">
      <c r="A20" s="660" t="s">
        <v>668</v>
      </c>
      <c r="B20" s="661">
        <v>2</v>
      </c>
      <c r="C20" s="639">
        <v>49938.79</v>
      </c>
      <c r="D20" s="661">
        <v>0</v>
      </c>
      <c r="E20" s="661">
        <v>0</v>
      </c>
      <c r="F20" s="661">
        <v>0</v>
      </c>
      <c r="G20" s="661">
        <v>0</v>
      </c>
    </row>
    <row r="21" spans="1:7" s="646" customFormat="1" x14ac:dyDescent="0.25">
      <c r="A21" s="660" t="s">
        <v>669</v>
      </c>
      <c r="B21" s="661">
        <v>0</v>
      </c>
      <c r="C21" s="639">
        <v>0</v>
      </c>
      <c r="D21" s="639">
        <v>1</v>
      </c>
      <c r="E21" s="639">
        <v>995.12</v>
      </c>
      <c r="F21" s="661">
        <v>1</v>
      </c>
      <c r="G21" s="639">
        <v>995.12</v>
      </c>
    </row>
    <row r="22" spans="1:7" s="646" customFormat="1" x14ac:dyDescent="0.25">
      <c r="A22" s="660" t="s">
        <v>664</v>
      </c>
      <c r="B22" s="661">
        <v>0</v>
      </c>
      <c r="C22" s="639">
        <v>0</v>
      </c>
      <c r="D22" s="639">
        <v>1</v>
      </c>
      <c r="E22" s="663">
        <v>2.46</v>
      </c>
      <c r="F22" s="661">
        <v>0</v>
      </c>
      <c r="G22" s="661">
        <v>0</v>
      </c>
    </row>
    <row r="23" spans="1:7" s="646" customFormat="1" x14ac:dyDescent="0.25">
      <c r="A23" s="660" t="s">
        <v>665</v>
      </c>
      <c r="B23" s="661">
        <v>0</v>
      </c>
      <c r="C23" s="639">
        <v>0</v>
      </c>
      <c r="D23" s="661">
        <v>0</v>
      </c>
      <c r="E23" s="661">
        <v>0</v>
      </c>
      <c r="F23" s="661">
        <v>0</v>
      </c>
      <c r="G23" s="661">
        <v>0</v>
      </c>
    </row>
    <row r="24" spans="1:7" s="646" customFormat="1" x14ac:dyDescent="0.25">
      <c r="A24" s="660" t="s">
        <v>666</v>
      </c>
      <c r="B24" s="661">
        <v>1</v>
      </c>
      <c r="C24" s="639">
        <v>6.58</v>
      </c>
      <c r="D24" s="661">
        <v>1</v>
      </c>
      <c r="E24" s="661">
        <v>2.4</v>
      </c>
      <c r="F24" s="661">
        <v>0</v>
      </c>
      <c r="G24" s="661">
        <v>0</v>
      </c>
    </row>
    <row r="25" spans="1:7" s="646" customFormat="1" x14ac:dyDescent="0.25">
      <c r="A25" s="660" t="s">
        <v>663</v>
      </c>
      <c r="B25" s="661">
        <v>0</v>
      </c>
      <c r="C25" s="639">
        <v>0</v>
      </c>
      <c r="D25" s="661">
        <v>2</v>
      </c>
      <c r="E25" s="639">
        <v>53149.07</v>
      </c>
      <c r="F25" s="661">
        <v>1</v>
      </c>
      <c r="G25" s="639">
        <v>24.87</v>
      </c>
    </row>
    <row r="26" spans="1:7" s="646" customFormat="1" x14ac:dyDescent="0.25">
      <c r="A26" s="664" t="s">
        <v>662</v>
      </c>
      <c r="B26" s="661">
        <v>0</v>
      </c>
      <c r="C26" s="639">
        <v>0</v>
      </c>
      <c r="D26" s="661">
        <v>0</v>
      </c>
      <c r="E26" s="661">
        <v>0</v>
      </c>
      <c r="F26" s="661">
        <v>0</v>
      </c>
      <c r="G26" s="661">
        <v>0</v>
      </c>
    </row>
    <row r="27" spans="1:7" s="637" customFormat="1" x14ac:dyDescent="0.25">
      <c r="A27" s="665" t="s">
        <v>67</v>
      </c>
      <c r="B27" s="632">
        <f t="shared" ref="B27:C27" si="0">SUM(B4:B26)</f>
        <v>21</v>
      </c>
      <c r="C27" s="632">
        <f t="shared" si="0"/>
        <v>53364.745882000003</v>
      </c>
      <c r="D27" s="632">
        <v>19</v>
      </c>
      <c r="E27" s="632">
        <v>75158.899999999994</v>
      </c>
      <c r="F27" s="661">
        <v>9</v>
      </c>
      <c r="G27" s="632">
        <v>6107.75</v>
      </c>
    </row>
    <row r="28" spans="1:7" s="637" customFormat="1" ht="30.75" customHeight="1" x14ac:dyDescent="0.2">
      <c r="A28" s="956" t="s">
        <v>947</v>
      </c>
      <c r="B28" s="956"/>
      <c r="C28" s="956"/>
      <c r="D28" s="956"/>
      <c r="E28" s="956"/>
      <c r="F28" s="956"/>
      <c r="G28" s="956"/>
    </row>
    <row r="29" spans="1:7" s="668" customFormat="1" ht="12" x14ac:dyDescent="0.2">
      <c r="A29" s="666" t="s">
        <v>1140</v>
      </c>
      <c r="B29" s="667"/>
      <c r="C29" s="667"/>
      <c r="D29" s="667"/>
      <c r="E29" s="667"/>
      <c r="F29" s="667"/>
      <c r="G29" s="667"/>
    </row>
    <row r="30" spans="1:7" s="668" customFormat="1" ht="12" x14ac:dyDescent="0.2">
      <c r="A30" s="951" t="s">
        <v>56</v>
      </c>
      <c r="B30" s="951"/>
      <c r="C30" s="951"/>
      <c r="D30" s="951"/>
      <c r="E30" s="951"/>
      <c r="F30" s="951"/>
      <c r="G30" s="951"/>
    </row>
    <row r="31" spans="1:7" s="658" customFormat="1" x14ac:dyDescent="0.2"/>
  </sheetData>
  <mergeCells count="7">
    <mergeCell ref="A30:G30"/>
    <mergeCell ref="A1:G1"/>
    <mergeCell ref="A2:A3"/>
    <mergeCell ref="B2:C2"/>
    <mergeCell ref="D2:E2"/>
    <mergeCell ref="F2:G2"/>
    <mergeCell ref="A28:G28"/>
  </mergeCells>
  <pageMargins left="0.78431372549019618" right="0.78431372549019618" top="0.98039215686274517" bottom="0.98039215686274517" header="0.50980392156862753" footer="0.50980392156862753"/>
  <pageSetup paperSize="9" scale="9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0"/>
  <sheetViews>
    <sheetView zoomScaleNormal="100" workbookViewId="0">
      <selection activeCell="J15" sqref="J15"/>
    </sheetView>
  </sheetViews>
  <sheetFormatPr defaultRowHeight="15" x14ac:dyDescent="0.25"/>
  <cols>
    <col min="1" max="1" width="8.85546875" style="628" customWidth="1"/>
    <col min="2" max="2" width="7.85546875" style="628" customWidth="1"/>
    <col min="3" max="3" width="11.140625" style="628" customWidth="1"/>
    <col min="4" max="4" width="9.7109375" style="628" customWidth="1"/>
    <col min="5" max="5" width="9.28515625" style="628" customWidth="1"/>
    <col min="6" max="7" width="8.85546875" style="628" customWidth="1"/>
    <col min="8" max="8" width="8.5703125" style="628" customWidth="1"/>
    <col min="9" max="9" width="9.7109375" style="628" customWidth="1"/>
    <col min="10" max="10" width="8.42578125" style="628" customWidth="1"/>
    <col min="11" max="11" width="9.28515625" style="628" customWidth="1"/>
    <col min="12" max="12" width="8.85546875" style="628" customWidth="1"/>
    <col min="13" max="13" width="10.28515625" style="628" customWidth="1"/>
    <col min="14" max="14" width="8.85546875" style="628" customWidth="1"/>
    <col min="15" max="15" width="9.140625" style="628" customWidth="1"/>
    <col min="16" max="16" width="8.28515625" style="628" customWidth="1"/>
    <col min="17" max="17" width="9" style="628" customWidth="1"/>
    <col min="18" max="18" width="4.7109375" style="628" bestFit="1" customWidth="1"/>
    <col min="19" max="16384" width="9.140625" style="628"/>
  </cols>
  <sheetData>
    <row r="1" spans="1:17" ht="16.5" customHeight="1" x14ac:dyDescent="0.25">
      <c r="A1" s="959" t="s">
        <v>756</v>
      </c>
      <c r="B1" s="959"/>
      <c r="C1" s="959"/>
      <c r="D1" s="959"/>
      <c r="E1" s="959"/>
      <c r="F1" s="959"/>
      <c r="G1" s="959"/>
      <c r="H1" s="959"/>
      <c r="I1" s="959"/>
      <c r="J1" s="959"/>
      <c r="K1" s="959"/>
      <c r="L1" s="959"/>
    </row>
    <row r="2" spans="1:17" s="629" customFormat="1" x14ac:dyDescent="0.2">
      <c r="A2" s="960" t="s">
        <v>65</v>
      </c>
      <c r="B2" s="963" t="s">
        <v>67</v>
      </c>
      <c r="C2" s="964"/>
      <c r="D2" s="957" t="s">
        <v>91</v>
      </c>
      <c r="E2" s="967"/>
      <c r="F2" s="967"/>
      <c r="G2" s="958"/>
      <c r="H2" s="957" t="s">
        <v>92</v>
      </c>
      <c r="I2" s="967"/>
      <c r="J2" s="967"/>
      <c r="K2" s="967"/>
      <c r="L2" s="967"/>
      <c r="M2" s="967"/>
      <c r="N2" s="967"/>
      <c r="O2" s="967"/>
      <c r="P2" s="967"/>
      <c r="Q2" s="967"/>
    </row>
    <row r="3" spans="1:17" s="629" customFormat="1" x14ac:dyDescent="0.2">
      <c r="A3" s="961"/>
      <c r="B3" s="965"/>
      <c r="C3" s="966"/>
      <c r="D3" s="957" t="s">
        <v>93</v>
      </c>
      <c r="E3" s="958"/>
      <c r="F3" s="957" t="s">
        <v>77</v>
      </c>
      <c r="G3" s="958"/>
      <c r="H3" s="957" t="s">
        <v>94</v>
      </c>
      <c r="I3" s="958"/>
      <c r="J3" s="957" t="s">
        <v>95</v>
      </c>
      <c r="K3" s="958"/>
      <c r="L3" s="957" t="s">
        <v>96</v>
      </c>
      <c r="M3" s="958"/>
      <c r="N3" s="957" t="s">
        <v>97</v>
      </c>
      <c r="O3" s="958"/>
      <c r="P3" s="957" t="s">
        <v>98</v>
      </c>
      <c r="Q3" s="958"/>
    </row>
    <row r="4" spans="1:17" s="629" customFormat="1" ht="38.25" x14ac:dyDescent="0.2">
      <c r="A4" s="962"/>
      <c r="B4" s="669" t="s">
        <v>99</v>
      </c>
      <c r="C4" s="670" t="s">
        <v>648</v>
      </c>
      <c r="D4" s="669" t="s">
        <v>99</v>
      </c>
      <c r="E4" s="670" t="s">
        <v>644</v>
      </c>
      <c r="F4" s="669" t="s">
        <v>99</v>
      </c>
      <c r="G4" s="670" t="s">
        <v>644</v>
      </c>
      <c r="H4" s="669" t="s">
        <v>99</v>
      </c>
      <c r="I4" s="670" t="s">
        <v>644</v>
      </c>
      <c r="J4" s="669" t="s">
        <v>99</v>
      </c>
      <c r="K4" s="670" t="s">
        <v>644</v>
      </c>
      <c r="L4" s="669" t="s">
        <v>99</v>
      </c>
      <c r="M4" s="670" t="s">
        <v>644</v>
      </c>
      <c r="N4" s="669" t="s">
        <v>99</v>
      </c>
      <c r="O4" s="670" t="s">
        <v>644</v>
      </c>
      <c r="P4" s="669" t="s">
        <v>99</v>
      </c>
      <c r="Q4" s="670" t="s">
        <v>644</v>
      </c>
    </row>
    <row r="5" spans="1:17" s="635" customFormat="1" ht="18" customHeight="1" x14ac:dyDescent="0.25">
      <c r="A5" s="671" t="s">
        <v>72</v>
      </c>
      <c r="B5" s="672">
        <f>D5+F5</f>
        <v>76</v>
      </c>
      <c r="C5" s="673">
        <f>E5+G5</f>
        <v>76964.921663200003</v>
      </c>
      <c r="D5" s="672">
        <v>74</v>
      </c>
      <c r="E5" s="673">
        <v>75849.851663199996</v>
      </c>
      <c r="F5" s="672">
        <v>2</v>
      </c>
      <c r="G5" s="673">
        <v>1115.0700000000002</v>
      </c>
      <c r="H5" s="672">
        <v>17</v>
      </c>
      <c r="I5" s="673">
        <v>39089.743609999998</v>
      </c>
      <c r="J5" s="672">
        <v>0</v>
      </c>
      <c r="K5" s="673">
        <v>0</v>
      </c>
      <c r="L5" s="672">
        <v>51</v>
      </c>
      <c r="M5" s="673">
        <v>34666.080000000002</v>
      </c>
      <c r="N5" s="672">
        <v>8</v>
      </c>
      <c r="O5" s="673">
        <v>3209.0995856999998</v>
      </c>
      <c r="P5" s="674">
        <v>0</v>
      </c>
      <c r="Q5" s="673">
        <v>0</v>
      </c>
    </row>
    <row r="6" spans="1:17" s="635" customFormat="1" ht="18" customHeight="1" x14ac:dyDescent="0.25">
      <c r="A6" s="671" t="s">
        <v>75</v>
      </c>
      <c r="B6" s="632">
        <f>SUM(B7:B11)</f>
        <v>19</v>
      </c>
      <c r="C6" s="632">
        <f t="shared" ref="C6:Q6" si="0">SUM(C7:C11)</f>
        <v>75158.899975000008</v>
      </c>
      <c r="D6" s="632">
        <f t="shared" si="0"/>
        <v>19</v>
      </c>
      <c r="E6" s="632">
        <f t="shared" si="0"/>
        <v>75158.899975000008</v>
      </c>
      <c r="F6" s="632">
        <f t="shared" si="0"/>
        <v>0</v>
      </c>
      <c r="G6" s="632">
        <f t="shared" si="0"/>
        <v>0</v>
      </c>
      <c r="H6" s="632">
        <f t="shared" si="0"/>
        <v>3</v>
      </c>
      <c r="I6" s="632">
        <f t="shared" si="0"/>
        <v>314.32</v>
      </c>
      <c r="J6" s="632">
        <f t="shared" si="0"/>
        <v>1</v>
      </c>
      <c r="K6" s="632">
        <f t="shared" si="0"/>
        <v>79.53</v>
      </c>
      <c r="L6" s="632">
        <f t="shared" si="0"/>
        <v>13</v>
      </c>
      <c r="M6" s="632">
        <f t="shared" si="0"/>
        <v>73247.989975000004</v>
      </c>
      <c r="N6" s="632">
        <f t="shared" si="0"/>
        <v>2</v>
      </c>
      <c r="O6" s="632">
        <f t="shared" si="0"/>
        <v>1517.06</v>
      </c>
      <c r="P6" s="632">
        <f t="shared" si="0"/>
        <v>0</v>
      </c>
      <c r="Q6" s="632">
        <f t="shared" si="0"/>
        <v>0</v>
      </c>
    </row>
    <row r="7" spans="1:17" s="629" customFormat="1" x14ac:dyDescent="0.25">
      <c r="A7" s="653">
        <v>43922</v>
      </c>
      <c r="B7" s="675">
        <v>3</v>
      </c>
      <c r="C7" s="676">
        <v>13.92</v>
      </c>
      <c r="D7" s="675">
        <v>3</v>
      </c>
      <c r="E7" s="676">
        <v>13.92</v>
      </c>
      <c r="F7" s="675">
        <v>0</v>
      </c>
      <c r="G7" s="675">
        <v>0</v>
      </c>
      <c r="H7" s="675">
        <v>0</v>
      </c>
      <c r="I7" s="675">
        <v>0</v>
      </c>
      <c r="J7" s="675">
        <v>0</v>
      </c>
      <c r="K7" s="675">
        <v>0</v>
      </c>
      <c r="L7" s="675">
        <v>3</v>
      </c>
      <c r="M7" s="676">
        <v>13.92</v>
      </c>
      <c r="N7" s="675">
        <v>0</v>
      </c>
      <c r="O7" s="676">
        <v>0</v>
      </c>
      <c r="P7" s="675">
        <v>0</v>
      </c>
      <c r="Q7" s="676">
        <v>0</v>
      </c>
    </row>
    <row r="8" spans="1:17" s="629" customFormat="1" x14ac:dyDescent="0.25">
      <c r="A8" s="653">
        <v>43952</v>
      </c>
      <c r="B8" s="675">
        <v>0</v>
      </c>
      <c r="C8" s="675">
        <v>0</v>
      </c>
      <c r="D8" s="675">
        <v>0</v>
      </c>
      <c r="E8" s="675">
        <v>0</v>
      </c>
      <c r="F8" s="675">
        <v>0</v>
      </c>
      <c r="G8" s="675">
        <v>0</v>
      </c>
      <c r="H8" s="675">
        <v>0</v>
      </c>
      <c r="I8" s="675">
        <v>0</v>
      </c>
      <c r="J8" s="675">
        <v>0</v>
      </c>
      <c r="K8" s="675">
        <v>0</v>
      </c>
      <c r="L8" s="675">
        <v>0</v>
      </c>
      <c r="M8" s="675">
        <v>0</v>
      </c>
      <c r="N8" s="675">
        <v>0</v>
      </c>
      <c r="O8" s="675">
        <v>0</v>
      </c>
      <c r="P8" s="675">
        <v>0</v>
      </c>
      <c r="Q8" s="675">
        <v>0</v>
      </c>
    </row>
    <row r="9" spans="1:17" s="629" customFormat="1" x14ac:dyDescent="0.25">
      <c r="A9" s="653">
        <v>43983</v>
      </c>
      <c r="B9" s="675">
        <v>2</v>
      </c>
      <c r="C9" s="676">
        <v>53126.66</v>
      </c>
      <c r="D9" s="675">
        <v>2</v>
      </c>
      <c r="E9" s="676">
        <v>53126.66</v>
      </c>
      <c r="F9" s="675">
        <v>0</v>
      </c>
      <c r="G9" s="675">
        <v>0</v>
      </c>
      <c r="H9" s="675">
        <v>0</v>
      </c>
      <c r="I9" s="675">
        <v>0</v>
      </c>
      <c r="J9" s="675">
        <v>0</v>
      </c>
      <c r="K9" s="675">
        <v>0</v>
      </c>
      <c r="L9" s="675">
        <v>2</v>
      </c>
      <c r="M9" s="676">
        <v>53126.66</v>
      </c>
      <c r="N9" s="675">
        <v>0</v>
      </c>
      <c r="O9" s="675">
        <v>0</v>
      </c>
      <c r="P9" s="675">
        <v>0</v>
      </c>
      <c r="Q9" s="675">
        <v>0</v>
      </c>
    </row>
    <row r="10" spans="1:17" s="629" customFormat="1" x14ac:dyDescent="0.25">
      <c r="A10" s="653">
        <v>44013</v>
      </c>
      <c r="B10" s="675">
        <v>5</v>
      </c>
      <c r="C10" s="676">
        <v>15910.569975000002</v>
      </c>
      <c r="D10" s="675">
        <v>5</v>
      </c>
      <c r="E10" s="676">
        <v>15910.569975000002</v>
      </c>
      <c r="F10" s="675">
        <v>0</v>
      </c>
      <c r="G10" s="675">
        <v>0</v>
      </c>
      <c r="H10" s="675">
        <v>2</v>
      </c>
      <c r="I10" s="675">
        <v>14.53</v>
      </c>
      <c r="J10" s="675">
        <v>0</v>
      </c>
      <c r="K10" s="675">
        <v>0</v>
      </c>
      <c r="L10" s="675">
        <v>3</v>
      </c>
      <c r="M10" s="676">
        <v>15896.039975000002</v>
      </c>
      <c r="N10" s="675">
        <v>0</v>
      </c>
      <c r="O10" s="675">
        <v>0</v>
      </c>
      <c r="P10" s="675">
        <v>0</v>
      </c>
      <c r="Q10" s="675">
        <v>0</v>
      </c>
    </row>
    <row r="11" spans="1:17" s="629" customFormat="1" x14ac:dyDescent="0.25">
      <c r="A11" s="653">
        <v>44044</v>
      </c>
      <c r="B11" s="675">
        <v>9</v>
      </c>
      <c r="C11" s="676">
        <v>6107.75</v>
      </c>
      <c r="D11" s="675">
        <v>9</v>
      </c>
      <c r="E11" s="676">
        <v>6107.75</v>
      </c>
      <c r="F11" s="675">
        <v>0</v>
      </c>
      <c r="G11" s="675">
        <v>0</v>
      </c>
      <c r="H11" s="675">
        <v>1</v>
      </c>
      <c r="I11" s="675">
        <v>299.79000000000002</v>
      </c>
      <c r="J11" s="675">
        <v>1</v>
      </c>
      <c r="K11" s="675">
        <v>79.53</v>
      </c>
      <c r="L11" s="675">
        <v>5</v>
      </c>
      <c r="M11" s="676">
        <v>4211.37</v>
      </c>
      <c r="N11" s="675">
        <v>2</v>
      </c>
      <c r="O11" s="675">
        <v>1517.06</v>
      </c>
      <c r="P11" s="675">
        <v>0</v>
      </c>
      <c r="Q11" s="675">
        <v>0</v>
      </c>
    </row>
    <row r="12" spans="1:17" s="629" customFormat="1" x14ac:dyDescent="0.25">
      <c r="A12" s="677" t="s">
        <v>948</v>
      </c>
      <c r="B12" s="678"/>
      <c r="C12" s="679"/>
      <c r="D12" s="678"/>
      <c r="E12" s="679"/>
      <c r="F12" s="678"/>
      <c r="G12" s="678"/>
      <c r="H12" s="678"/>
      <c r="I12" s="678"/>
      <c r="J12" s="678"/>
      <c r="K12" s="678"/>
      <c r="L12" s="678"/>
      <c r="M12" s="679"/>
      <c r="N12" s="678"/>
      <c r="O12" s="678"/>
      <c r="P12" s="678"/>
      <c r="Q12" s="678"/>
    </row>
    <row r="13" spans="1:17" s="646" customFormat="1" x14ac:dyDescent="0.2">
      <c r="A13" s="950" t="s">
        <v>1077</v>
      </c>
      <c r="B13" s="950"/>
      <c r="C13" s="950"/>
    </row>
    <row r="14" spans="1:17" s="646" customFormat="1" x14ac:dyDescent="0.2">
      <c r="A14" s="950" t="s">
        <v>56</v>
      </c>
      <c r="B14" s="950"/>
      <c r="C14" s="950"/>
    </row>
    <row r="15" spans="1:17" s="646" customFormat="1" x14ac:dyDescent="0.2"/>
    <row r="20" spans="16:16" x14ac:dyDescent="0.25">
      <c r="P20" s="680"/>
    </row>
  </sheetData>
  <mergeCells count="14">
    <mergeCell ref="N3:O3"/>
    <mergeCell ref="P3:Q3"/>
    <mergeCell ref="A13:C13"/>
    <mergeCell ref="A14:C14"/>
    <mergeCell ref="A1:L1"/>
    <mergeCell ref="A2:A4"/>
    <mergeCell ref="B2:C3"/>
    <mergeCell ref="D2:G2"/>
    <mergeCell ref="H2:Q2"/>
    <mergeCell ref="D3:E3"/>
    <mergeCell ref="F3:G3"/>
    <mergeCell ref="H3:I3"/>
    <mergeCell ref="J3:K3"/>
    <mergeCell ref="L3:M3"/>
  </mergeCells>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2020-06-17 14:14:05</KDate>
  <Classification>SEBI-INTERNAL</Classification>
  <HostName>MUM0111997</HostName>
  <Domain_User>SEBINT/1997</Domain_User>
  <IPAdd>10.21.61.67</IPAdd>
  <FilePath>C:\Users\1997\AppData\Roaming\Klassify\38142\JUN-20.xls</FilePath>
  <KID>14B31F138D4F637280000456642648</KID>
  <UniqueName/>
  <Suggested/>
  <Justification/>
</Klassify>
</file>

<file path=customXml/itemProps1.xml><?xml version="1.0" encoding="utf-8"?>
<ds:datastoreItem xmlns:ds="http://schemas.openxmlformats.org/officeDocument/2006/customXml" ds:itemID="{888A4D8D-CAD3-4CD9-A5D1-B8726AE7B2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A V SUBBA RAO</cp:lastModifiedBy>
  <dcterms:created xsi:type="dcterms:W3CDTF">2020-06-18T05:22:17Z</dcterms:created>
  <dcterms:modified xsi:type="dcterms:W3CDTF">2020-10-06T09:49:10Z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14B31F138D4F637280000456642648</vt:lpwstr>
  </property>
  <property fmtid="{D5CDD505-2E9C-101B-9397-08002B2CF9AE}" pid="4" name="Rules">
    <vt:lpwstr/>
  </property>
</Properties>
</file>